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a.boric\Documents\WEB\2018\"/>
    </mc:Choice>
  </mc:AlternateContent>
  <bookViews>
    <workbookView xWindow="0" yWindow="0" windowWidth="28800" windowHeight="12435"/>
  </bookViews>
  <sheets>
    <sheet name="Opći podaci" sheetId="1" r:id="rId1"/>
    <sheet name="Prema mjestu nastanka" sheetId="3" r:id="rId2"/>
    <sheet name="Prema vrsti ozljeda" sheetId="4" r:id="rId3"/>
    <sheet name="Ozlijeđeni dio tijela" sheetId="5" r:id="rId4"/>
    <sheet name="Uzrok ozljede_OP" sheetId="6" r:id="rId5"/>
    <sheet name="Uzork ozljede_PP" sheetId="7" r:id="rId6"/>
    <sheet name="Prema izvoru u 2017. god." sheetId="8" r:id="rId7"/>
    <sheet name="Prema načinu nastanka" sheetId="9" r:id="rId8"/>
    <sheet name="Po organizacijskim cjelinama" sheetId="11" r:id="rId9"/>
    <sheet name="Izgubljeno rad.vrije. ozl_2017." sheetId="10" r:id="rId10"/>
    <sheet name="Izgubljeno radno vrijeme_po god" sheetId="12" r:id="rId11"/>
    <sheet name="Izg.rad.vrij._Prof. bol." sheetId="13" r:id="rId12"/>
    <sheet name="Prof.bol_po godinama" sheetId="14" r:id="rId13"/>
    <sheet name="ONR po satima" sheetId="15" r:id="rId14"/>
    <sheet name="ONR po smjenama" sheetId="16" r:id="rId15"/>
    <sheet name="Po danima u tjednu" sheetId="17" r:id="rId16"/>
    <sheet name="Po dobnim skupinama" sheetId="18" r:id="rId17"/>
    <sheet name="Po trajanju nesposobnosti" sheetId="19" r:id="rId18"/>
    <sheet name="Index učestalosti po mjesecima" sheetId="20" r:id="rId19"/>
    <sheet name="Index učestalosti po godinama" sheetId="21" r:id="rId20"/>
    <sheet name="TROŠKOVI OZLJEDA NA RADU u 2017" sheetId="23" r:id="rId21"/>
  </sheets>
  <calcPr calcId="152511"/>
</workbook>
</file>

<file path=xl/calcChain.xml><?xml version="1.0" encoding="utf-8"?>
<calcChain xmlns="http://schemas.openxmlformats.org/spreadsheetml/2006/main">
  <c r="C2" i="11" l="1"/>
  <c r="D2" i="11"/>
  <c r="D2" i="14" l="1"/>
  <c r="D2" i="21" s="1"/>
  <c r="F2" i="14"/>
  <c r="F2" i="21" s="1"/>
  <c r="C2" i="9"/>
  <c r="C2" i="14" s="1"/>
  <c r="C2" i="21" s="1"/>
  <c r="D2" i="9"/>
  <c r="E2" i="9"/>
  <c r="E2" i="14" s="1"/>
  <c r="E2" i="21" s="1"/>
  <c r="F2" i="9"/>
  <c r="G2" i="9"/>
  <c r="G2" i="14" s="1"/>
  <c r="G2" i="21" s="1"/>
  <c r="D2" i="7"/>
  <c r="E2" i="7"/>
  <c r="F2" i="7"/>
  <c r="G2" i="7"/>
  <c r="H2" i="7"/>
  <c r="D2" i="6"/>
  <c r="E2" i="6"/>
  <c r="F2" i="6"/>
  <c r="G2" i="6"/>
  <c r="H2" i="6"/>
  <c r="D2" i="5"/>
  <c r="E2" i="5"/>
  <c r="F2" i="5"/>
  <c r="G2" i="5"/>
  <c r="H2" i="5"/>
  <c r="D53" i="4"/>
  <c r="E53" i="4"/>
  <c r="F53" i="4"/>
  <c r="G53" i="4"/>
  <c r="H53" i="4"/>
  <c r="D2" i="4"/>
  <c r="E2" i="4"/>
  <c r="F2" i="4"/>
  <c r="G2" i="4"/>
  <c r="H2" i="4"/>
  <c r="C19" i="3"/>
  <c r="D19" i="3"/>
  <c r="E19" i="3"/>
  <c r="F19" i="3"/>
  <c r="G19" i="3"/>
  <c r="C12" i="3"/>
  <c r="D12" i="3"/>
  <c r="E12" i="3"/>
  <c r="F12" i="3"/>
  <c r="G12" i="3"/>
  <c r="C2" i="3"/>
  <c r="D2" i="3"/>
  <c r="E2" i="3"/>
  <c r="F2" i="3"/>
  <c r="G2" i="3"/>
  <c r="C35" i="1"/>
  <c r="D35" i="1"/>
  <c r="E35" i="1"/>
  <c r="F35" i="1"/>
  <c r="G35" i="1"/>
  <c r="C29" i="1"/>
  <c r="D29" i="1"/>
  <c r="E29" i="1"/>
  <c r="F29" i="1"/>
  <c r="G29" i="1"/>
  <c r="C25" i="1"/>
  <c r="D25" i="1"/>
  <c r="E25" i="1"/>
  <c r="F25" i="1"/>
  <c r="G25" i="1"/>
  <c r="C30" i="1"/>
  <c r="D30" i="1"/>
  <c r="E30" i="1"/>
  <c r="F30" i="1"/>
  <c r="G30" i="1"/>
  <c r="C31" i="1"/>
  <c r="D31" i="1"/>
  <c r="E31" i="1"/>
  <c r="F31" i="1"/>
  <c r="G31" i="1"/>
  <c r="C32" i="1"/>
  <c r="D32" i="1"/>
  <c r="E32" i="1"/>
  <c r="F32" i="1"/>
  <c r="G32" i="1"/>
  <c r="D26" i="23" l="1"/>
  <c r="H26" i="23"/>
  <c r="E26" i="23"/>
  <c r="F26" i="23"/>
  <c r="G26" i="23"/>
  <c r="G25" i="23"/>
  <c r="C26" i="23"/>
  <c r="D8" i="23"/>
  <c r="D3" i="23"/>
  <c r="E8" i="23"/>
  <c r="F8" i="23"/>
  <c r="G8" i="23"/>
  <c r="D4" i="23"/>
  <c r="E4" i="23"/>
  <c r="F4" i="23"/>
  <c r="F3" i="23"/>
  <c r="G4" i="23"/>
  <c r="G3" i="23"/>
  <c r="C8" i="23"/>
  <c r="C4" i="23"/>
  <c r="I27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H88" i="23"/>
  <c r="H87" i="23"/>
  <c r="H86" i="23"/>
  <c r="H85" i="23"/>
  <c r="G84" i="23"/>
  <c r="F84" i="23"/>
  <c r="E84" i="23"/>
  <c r="D84" i="23"/>
  <c r="C84" i="23"/>
  <c r="H82" i="23"/>
  <c r="H81" i="23"/>
  <c r="G80" i="23"/>
  <c r="F80" i="23"/>
  <c r="E80" i="23"/>
  <c r="D80" i="23"/>
  <c r="C80" i="23"/>
  <c r="H78" i="23"/>
  <c r="H77" i="23"/>
  <c r="G76" i="23"/>
  <c r="F76" i="23"/>
  <c r="E76" i="23"/>
  <c r="D76" i="23"/>
  <c r="C76" i="23"/>
  <c r="H74" i="23"/>
  <c r="H73" i="23"/>
  <c r="G72" i="23"/>
  <c r="F72" i="23"/>
  <c r="E72" i="23"/>
  <c r="D72" i="23"/>
  <c r="C72" i="23"/>
  <c r="H72" i="23"/>
  <c r="C105" i="23"/>
  <c r="H70" i="23"/>
  <c r="H69" i="23"/>
  <c r="H68" i="23"/>
  <c r="G67" i="23"/>
  <c r="F67" i="23"/>
  <c r="E67" i="23"/>
  <c r="D67" i="23"/>
  <c r="C67" i="23"/>
  <c r="H67" i="23"/>
  <c r="C104" i="23"/>
  <c r="H65" i="23"/>
  <c r="H64" i="23"/>
  <c r="H63" i="23"/>
  <c r="H62" i="23"/>
  <c r="G61" i="23"/>
  <c r="F61" i="23"/>
  <c r="E61" i="23"/>
  <c r="D61" i="23"/>
  <c r="C61" i="23"/>
  <c r="H59" i="23"/>
  <c r="H58" i="23"/>
  <c r="H57" i="23"/>
  <c r="H56" i="23"/>
  <c r="G55" i="23"/>
  <c r="F55" i="23"/>
  <c r="E55" i="23"/>
  <c r="D55" i="23"/>
  <c r="C55" i="23"/>
  <c r="H53" i="23"/>
  <c r="H52" i="23"/>
  <c r="H51" i="23"/>
  <c r="H50" i="23"/>
  <c r="H49" i="23"/>
  <c r="H48" i="23"/>
  <c r="H47" i="23"/>
  <c r="H46" i="23"/>
  <c r="G45" i="23"/>
  <c r="F45" i="23"/>
  <c r="E45" i="23"/>
  <c r="D45" i="23"/>
  <c r="C45" i="23"/>
  <c r="H43" i="23"/>
  <c r="H42" i="23"/>
  <c r="H41" i="23"/>
  <c r="H40" i="23"/>
  <c r="G39" i="23"/>
  <c r="F39" i="23"/>
  <c r="E39" i="23"/>
  <c r="D39" i="23"/>
  <c r="C39" i="23"/>
  <c r="H39" i="23"/>
  <c r="C100" i="23"/>
  <c r="H37" i="23"/>
  <c r="H36" i="23"/>
  <c r="H35" i="23"/>
  <c r="H34" i="23"/>
  <c r="H33" i="23"/>
  <c r="H32" i="23"/>
  <c r="G31" i="23"/>
  <c r="F31" i="23"/>
  <c r="E31" i="23"/>
  <c r="D31" i="23"/>
  <c r="C31" i="23"/>
  <c r="H31" i="23"/>
  <c r="C99" i="23"/>
  <c r="H29" i="23"/>
  <c r="H28" i="23"/>
  <c r="H27" i="23"/>
  <c r="F25" i="23"/>
  <c r="E25" i="23"/>
  <c r="C25" i="23"/>
  <c r="H23" i="23"/>
  <c r="H22" i="23"/>
  <c r="H21" i="23"/>
  <c r="G20" i="23"/>
  <c r="F20" i="23"/>
  <c r="E20" i="23"/>
  <c r="D20" i="23"/>
  <c r="C20" i="23"/>
  <c r="H18" i="23"/>
  <c r="H17" i="23"/>
  <c r="H16" i="23"/>
  <c r="H15" i="23"/>
  <c r="H14" i="23"/>
  <c r="G13" i="23"/>
  <c r="F13" i="23"/>
  <c r="E13" i="23"/>
  <c r="D13" i="23"/>
  <c r="C13" i="23"/>
  <c r="H11" i="23"/>
  <c r="H10" i="23"/>
  <c r="H9" i="23"/>
  <c r="H7" i="23"/>
  <c r="H6" i="23"/>
  <c r="H5" i="23"/>
  <c r="E3" i="23"/>
  <c r="H4" i="23"/>
  <c r="C3" i="23"/>
  <c r="D18" i="1"/>
  <c r="E18" i="1"/>
  <c r="F18" i="1"/>
  <c r="G18" i="1"/>
  <c r="C18" i="1"/>
  <c r="D13" i="9"/>
  <c r="E13" i="9"/>
  <c r="F13" i="9"/>
  <c r="G13" i="9"/>
  <c r="C13" i="9"/>
  <c r="E16" i="7"/>
  <c r="F16" i="7"/>
  <c r="G16" i="7"/>
  <c r="H16" i="7"/>
  <c r="D16" i="7"/>
  <c r="H28" i="6"/>
  <c r="G28" i="6"/>
  <c r="F28" i="6"/>
  <c r="E28" i="6"/>
  <c r="D28" i="6"/>
  <c r="D44" i="5"/>
  <c r="E44" i="5"/>
  <c r="F44" i="5"/>
  <c r="G44" i="5"/>
  <c r="H44" i="5"/>
  <c r="D79" i="5"/>
  <c r="D80" i="5"/>
  <c r="D81" i="5"/>
  <c r="G9" i="3"/>
  <c r="F9" i="3"/>
  <c r="E9" i="3"/>
  <c r="D9" i="3"/>
  <c r="C9" i="3"/>
  <c r="C8" i="3"/>
  <c r="D8" i="3"/>
  <c r="E8" i="3"/>
  <c r="F8" i="3"/>
  <c r="G8" i="3"/>
  <c r="D9" i="1"/>
  <c r="D37" i="1"/>
  <c r="F9" i="1"/>
  <c r="F11" i="1"/>
  <c r="F39" i="1"/>
  <c r="F10" i="1"/>
  <c r="F38" i="1"/>
  <c r="G3" i="14"/>
  <c r="G5" i="14"/>
  <c r="F3" i="14"/>
  <c r="F5" i="14"/>
  <c r="E3" i="14"/>
  <c r="D3" i="14"/>
  <c r="C3" i="14"/>
  <c r="E5" i="14"/>
  <c r="D5" i="14"/>
  <c r="C5" i="14"/>
  <c r="F7" i="21"/>
  <c r="F5" i="21"/>
  <c r="F3" i="21"/>
  <c r="F12" i="21"/>
  <c r="E7" i="21"/>
  <c r="E4" i="21"/>
  <c r="E13" i="21"/>
  <c r="E5" i="21"/>
  <c r="E3" i="21"/>
  <c r="E12" i="21"/>
  <c r="D7" i="21"/>
  <c r="D4" i="21"/>
  <c r="D13" i="21"/>
  <c r="D5" i="21"/>
  <c r="D3" i="21"/>
  <c r="D12" i="21"/>
  <c r="C7" i="21"/>
  <c r="C4" i="21"/>
  <c r="C13" i="21"/>
  <c r="C5" i="21"/>
  <c r="C3" i="21"/>
  <c r="C12" i="21"/>
  <c r="F14" i="20"/>
  <c r="G5" i="21"/>
  <c r="E14" i="20"/>
  <c r="G6" i="21"/>
  <c r="F15" i="20"/>
  <c r="D15" i="20"/>
  <c r="D14" i="20"/>
  <c r="G7" i="21"/>
  <c r="B15" i="19"/>
  <c r="B16" i="19"/>
  <c r="B17" i="19"/>
  <c r="B18" i="19"/>
  <c r="B19" i="19"/>
  <c r="B20" i="19"/>
  <c r="B21" i="19"/>
  <c r="C10" i="19"/>
  <c r="D8" i="19"/>
  <c r="C21" i="19"/>
  <c r="B16" i="18"/>
  <c r="B17" i="18"/>
  <c r="B18" i="18"/>
  <c r="B19" i="18"/>
  <c r="B20" i="18"/>
  <c r="B21" i="18"/>
  <c r="B22" i="18"/>
  <c r="B23" i="18"/>
  <c r="C11" i="18"/>
  <c r="B15" i="17"/>
  <c r="B16" i="17"/>
  <c r="B17" i="17"/>
  <c r="B18" i="17"/>
  <c r="B19" i="17"/>
  <c r="B20" i="17"/>
  <c r="B21" i="17"/>
  <c r="C11" i="17"/>
  <c r="C8" i="16"/>
  <c r="C7" i="16"/>
  <c r="D6" i="16"/>
  <c r="D3" i="16"/>
  <c r="C17" i="15"/>
  <c r="C16" i="15"/>
  <c r="C10" i="17"/>
  <c r="D8" i="17"/>
  <c r="C20" i="17"/>
  <c r="C10" i="11"/>
  <c r="D10" i="11"/>
  <c r="C8" i="10"/>
  <c r="D8" i="10"/>
  <c r="E8" i="10"/>
  <c r="J9" i="12"/>
  <c r="D9" i="12"/>
  <c r="F9" i="12"/>
  <c r="H9" i="12"/>
  <c r="I6" i="12"/>
  <c r="I5" i="12"/>
  <c r="I4" i="12"/>
  <c r="I3" i="12"/>
  <c r="G6" i="12"/>
  <c r="G5" i="12"/>
  <c r="G4" i="12"/>
  <c r="G3" i="12"/>
  <c r="E6" i="12"/>
  <c r="E5" i="12"/>
  <c r="E4" i="12"/>
  <c r="E3" i="12"/>
  <c r="C6" i="12"/>
  <c r="C5" i="12"/>
  <c r="C4" i="12"/>
  <c r="C3" i="12"/>
  <c r="K6" i="12"/>
  <c r="L6" i="12"/>
  <c r="K5" i="12"/>
  <c r="L5" i="12"/>
  <c r="K4" i="12"/>
  <c r="L4" i="12"/>
  <c r="K3" i="12"/>
  <c r="L3" i="12"/>
  <c r="D7" i="10"/>
  <c r="D12" i="10"/>
  <c r="L7" i="12"/>
  <c r="E7" i="10"/>
  <c r="J7" i="12"/>
  <c r="H7" i="12"/>
  <c r="F7" i="12"/>
  <c r="D7" i="12"/>
  <c r="C7" i="10"/>
  <c r="C15" i="10"/>
  <c r="C9" i="11"/>
  <c r="D9" i="11"/>
  <c r="C12" i="9"/>
  <c r="D12" i="9"/>
  <c r="E12" i="9"/>
  <c r="F12" i="9"/>
  <c r="G12" i="9"/>
  <c r="E33" i="7"/>
  <c r="D67" i="4"/>
  <c r="E67" i="4"/>
  <c r="F67" i="4"/>
  <c r="G67" i="4"/>
  <c r="H67" i="4"/>
  <c r="D66" i="4"/>
  <c r="E66" i="4"/>
  <c r="F66" i="4"/>
  <c r="G66" i="4"/>
  <c r="H66" i="4"/>
  <c r="D65" i="4"/>
  <c r="E65" i="4"/>
  <c r="F65" i="4"/>
  <c r="G65" i="4"/>
  <c r="H65" i="4"/>
  <c r="D64" i="4"/>
  <c r="E64" i="4"/>
  <c r="F64" i="4"/>
  <c r="G64" i="4"/>
  <c r="H64" i="4"/>
  <c r="D63" i="4"/>
  <c r="E63" i="4"/>
  <c r="F63" i="4"/>
  <c r="G63" i="4"/>
  <c r="H63" i="4"/>
  <c r="D62" i="4"/>
  <c r="E62" i="4"/>
  <c r="F62" i="4"/>
  <c r="G62" i="4"/>
  <c r="H62" i="4"/>
  <c r="D61" i="4"/>
  <c r="E61" i="4"/>
  <c r="F61" i="4"/>
  <c r="G61" i="4"/>
  <c r="H61" i="4"/>
  <c r="D60" i="4"/>
  <c r="E60" i="4"/>
  <c r="F60" i="4"/>
  <c r="G60" i="4"/>
  <c r="H60" i="4"/>
  <c r="D59" i="4"/>
  <c r="E59" i="4"/>
  <c r="F59" i="4"/>
  <c r="G59" i="4"/>
  <c r="H59" i="4"/>
  <c r="D58" i="4"/>
  <c r="E58" i="4"/>
  <c r="F58" i="4"/>
  <c r="G58" i="4"/>
  <c r="H58" i="4"/>
  <c r="D57" i="4"/>
  <c r="E57" i="4"/>
  <c r="F57" i="4"/>
  <c r="G57" i="4"/>
  <c r="H57" i="4"/>
  <c r="D56" i="4"/>
  <c r="E56" i="4"/>
  <c r="F56" i="4"/>
  <c r="G56" i="4"/>
  <c r="H56" i="4"/>
  <c r="D55" i="4"/>
  <c r="E55" i="4"/>
  <c r="F55" i="4"/>
  <c r="G55" i="4"/>
  <c r="H55" i="4"/>
  <c r="D54" i="4"/>
  <c r="E54" i="4"/>
  <c r="E68" i="4"/>
  <c r="F54" i="4"/>
  <c r="G54" i="4"/>
  <c r="H54" i="4"/>
  <c r="D49" i="4"/>
  <c r="E49" i="4"/>
  <c r="F49" i="4"/>
  <c r="G49" i="4"/>
  <c r="H49" i="4"/>
  <c r="D22" i="1"/>
  <c r="E22" i="1"/>
  <c r="F22" i="1"/>
  <c r="G22" i="1"/>
  <c r="C22" i="1"/>
  <c r="G13" i="1"/>
  <c r="G15" i="1"/>
  <c r="F13" i="1"/>
  <c r="F15" i="1"/>
  <c r="E13" i="1"/>
  <c r="E26" i="1"/>
  <c r="D13" i="1"/>
  <c r="D26" i="1"/>
  <c r="C13" i="1"/>
  <c r="C15" i="1"/>
  <c r="D8" i="1"/>
  <c r="E8" i="1"/>
  <c r="E9" i="1"/>
  <c r="F8" i="1"/>
  <c r="G8" i="1"/>
  <c r="G9" i="1"/>
  <c r="C8" i="1"/>
  <c r="C9" i="1"/>
  <c r="D5" i="1"/>
  <c r="E5" i="1"/>
  <c r="F5" i="1"/>
  <c r="G5" i="1"/>
  <c r="C5" i="1"/>
  <c r="F4" i="21"/>
  <c r="F13" i="21"/>
  <c r="H3" i="20"/>
  <c r="D19" i="20"/>
  <c r="H4" i="20"/>
  <c r="D20" i="20"/>
  <c r="H5" i="20"/>
  <c r="H6" i="20"/>
  <c r="H7" i="20"/>
  <c r="H8" i="20"/>
  <c r="D24" i="20"/>
  <c r="H9" i="20"/>
  <c r="D25" i="20"/>
  <c r="H10" i="20"/>
  <c r="D26" i="20"/>
  <c r="H11" i="20"/>
  <c r="D27" i="20"/>
  <c r="H12" i="20"/>
  <c r="D28" i="20"/>
  <c r="H13" i="20"/>
  <c r="D29" i="20"/>
  <c r="G13" i="20"/>
  <c r="C29" i="20"/>
  <c r="G3" i="20"/>
  <c r="C19" i="20"/>
  <c r="G4" i="20"/>
  <c r="C20" i="20"/>
  <c r="G5" i="20"/>
  <c r="C21" i="20"/>
  <c r="G6" i="20"/>
  <c r="C22" i="20"/>
  <c r="G7" i="20"/>
  <c r="C23" i="20"/>
  <c r="G8" i="20"/>
  <c r="C24" i="20"/>
  <c r="G9" i="20"/>
  <c r="C25" i="20"/>
  <c r="G10" i="20"/>
  <c r="C26" i="20"/>
  <c r="G11" i="20"/>
  <c r="C27" i="20"/>
  <c r="G12" i="20"/>
  <c r="C28" i="20"/>
  <c r="H2" i="20"/>
  <c r="D18" i="20"/>
  <c r="G2" i="20"/>
  <c r="C18" i="20"/>
  <c r="D17" i="20"/>
  <c r="D21" i="20"/>
  <c r="D22" i="20"/>
  <c r="D23" i="20"/>
  <c r="C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C11" i="21"/>
  <c r="D11" i="21"/>
  <c r="E11" i="21"/>
  <c r="F11" i="21"/>
  <c r="G11" i="21"/>
  <c r="B12" i="21"/>
  <c r="B13" i="21"/>
  <c r="G14" i="20"/>
  <c r="G3" i="21"/>
  <c r="G12" i="21"/>
  <c r="D13" i="15"/>
  <c r="C12" i="10"/>
  <c r="A10" i="10"/>
  <c r="D10" i="10"/>
  <c r="D11" i="10"/>
  <c r="E11" i="10"/>
  <c r="A12" i="10"/>
  <c r="B12" i="10"/>
  <c r="E12" i="10"/>
  <c r="A13" i="10"/>
  <c r="B13" i="10"/>
  <c r="D13" i="10"/>
  <c r="E13" i="10"/>
  <c r="A14" i="10"/>
  <c r="B14" i="10"/>
  <c r="D14" i="10"/>
  <c r="E14" i="10"/>
  <c r="A15" i="10"/>
  <c r="B15" i="10"/>
  <c r="D15" i="10"/>
  <c r="E15" i="10"/>
  <c r="C31" i="9"/>
  <c r="C35" i="9"/>
  <c r="B28" i="9"/>
  <c r="B29" i="9"/>
  <c r="B30" i="9"/>
  <c r="B31" i="9"/>
  <c r="B32" i="9"/>
  <c r="B33" i="9"/>
  <c r="B34" i="9"/>
  <c r="B35" i="9"/>
  <c r="B36" i="9"/>
  <c r="C16" i="9"/>
  <c r="D16" i="9"/>
  <c r="E16" i="9"/>
  <c r="F16" i="9"/>
  <c r="G16" i="9"/>
  <c r="C27" i="9" s="1"/>
  <c r="B17" i="9"/>
  <c r="C17" i="9"/>
  <c r="D17" i="9"/>
  <c r="E17" i="9"/>
  <c r="F17" i="9"/>
  <c r="G17" i="9"/>
  <c r="C28" i="9"/>
  <c r="B18" i="9"/>
  <c r="C18" i="9"/>
  <c r="D18" i="9"/>
  <c r="E18" i="9"/>
  <c r="F18" i="9"/>
  <c r="G18" i="9"/>
  <c r="C29" i="9"/>
  <c r="B19" i="9"/>
  <c r="C19" i="9"/>
  <c r="D19" i="9"/>
  <c r="E19" i="9"/>
  <c r="F19" i="9"/>
  <c r="G19" i="9"/>
  <c r="C30" i="9"/>
  <c r="B20" i="9"/>
  <c r="C20" i="9"/>
  <c r="D20" i="9"/>
  <c r="E20" i="9"/>
  <c r="F20" i="9"/>
  <c r="G20" i="9"/>
  <c r="B21" i="9"/>
  <c r="C21" i="9"/>
  <c r="D21" i="9"/>
  <c r="E21" i="9"/>
  <c r="F21" i="9"/>
  <c r="G21" i="9"/>
  <c r="C32" i="9"/>
  <c r="B22" i="9"/>
  <c r="C22" i="9"/>
  <c r="D22" i="9"/>
  <c r="E22" i="9"/>
  <c r="F22" i="9"/>
  <c r="G22" i="9"/>
  <c r="C33" i="9"/>
  <c r="B23" i="9"/>
  <c r="C23" i="9"/>
  <c r="D23" i="9"/>
  <c r="E23" i="9"/>
  <c r="F23" i="9"/>
  <c r="G23" i="9"/>
  <c r="C34" i="9"/>
  <c r="B24" i="9"/>
  <c r="C24" i="9"/>
  <c r="D24" i="9"/>
  <c r="E24" i="9"/>
  <c r="F24" i="9"/>
  <c r="G24" i="9"/>
  <c r="B25" i="9"/>
  <c r="C25" i="9"/>
  <c r="D25" i="9"/>
  <c r="E25" i="9"/>
  <c r="F25" i="9"/>
  <c r="G25" i="9"/>
  <c r="C36" i="9"/>
  <c r="D58" i="6"/>
  <c r="D65" i="6"/>
  <c r="D73" i="6"/>
  <c r="D81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82" i="5"/>
  <c r="D83" i="5"/>
  <c r="D84" i="5"/>
  <c r="D85" i="5"/>
  <c r="D86" i="5"/>
  <c r="D87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20" i="7"/>
  <c r="D20" i="7"/>
  <c r="D33" i="7"/>
  <c r="E20" i="7"/>
  <c r="F20" i="7"/>
  <c r="F33" i="7"/>
  <c r="G20" i="7"/>
  <c r="H20" i="7"/>
  <c r="H33" i="7"/>
  <c r="C21" i="7"/>
  <c r="D21" i="7"/>
  <c r="F21" i="7"/>
  <c r="G21" i="7"/>
  <c r="G33" i="7"/>
  <c r="H21" i="7"/>
  <c r="C22" i="7"/>
  <c r="D22" i="7"/>
  <c r="F22" i="7"/>
  <c r="G22" i="7"/>
  <c r="H22" i="7"/>
  <c r="C23" i="7"/>
  <c r="F23" i="7"/>
  <c r="G23" i="7"/>
  <c r="H23" i="7"/>
  <c r="C24" i="7"/>
  <c r="D24" i="7"/>
  <c r="E24" i="7"/>
  <c r="G24" i="7"/>
  <c r="H24" i="7"/>
  <c r="C25" i="7"/>
  <c r="E25" i="7"/>
  <c r="F25" i="7"/>
  <c r="G25" i="7"/>
  <c r="H25" i="7"/>
  <c r="C26" i="7"/>
  <c r="D26" i="7"/>
  <c r="E26" i="7"/>
  <c r="F26" i="7"/>
  <c r="G26" i="7"/>
  <c r="H26" i="7"/>
  <c r="C27" i="7"/>
  <c r="D27" i="7"/>
  <c r="E27" i="7"/>
  <c r="F27" i="7"/>
  <c r="G27" i="7"/>
  <c r="H27" i="7"/>
  <c r="C28" i="7"/>
  <c r="D28" i="7"/>
  <c r="E28" i="7"/>
  <c r="F28" i="7"/>
  <c r="G28" i="7"/>
  <c r="H28" i="7"/>
  <c r="C29" i="7"/>
  <c r="D29" i="7"/>
  <c r="E29" i="7"/>
  <c r="F29" i="7"/>
  <c r="G29" i="7"/>
  <c r="H29" i="7"/>
  <c r="C30" i="7"/>
  <c r="D30" i="7"/>
  <c r="E30" i="7"/>
  <c r="F30" i="7"/>
  <c r="G30" i="7"/>
  <c r="H30" i="7"/>
  <c r="C31" i="7"/>
  <c r="D31" i="7"/>
  <c r="E31" i="7"/>
  <c r="F31" i="7"/>
  <c r="G31" i="7"/>
  <c r="H31" i="7"/>
  <c r="C32" i="7"/>
  <c r="D32" i="7"/>
  <c r="E32" i="7"/>
  <c r="F32" i="7"/>
  <c r="G32" i="7"/>
  <c r="H32" i="7"/>
  <c r="C32" i="6"/>
  <c r="D32" i="6"/>
  <c r="E32" i="6"/>
  <c r="F32" i="6"/>
  <c r="G32" i="6"/>
  <c r="H32" i="6"/>
  <c r="D59" i="6"/>
  <c r="C33" i="6"/>
  <c r="D33" i="6"/>
  <c r="E33" i="6"/>
  <c r="F33" i="6"/>
  <c r="G33" i="6"/>
  <c r="H33" i="6"/>
  <c r="D60" i="6"/>
  <c r="C34" i="6"/>
  <c r="D34" i="6"/>
  <c r="E34" i="6"/>
  <c r="F34" i="6"/>
  <c r="G34" i="6"/>
  <c r="H34" i="6"/>
  <c r="D61" i="6"/>
  <c r="C35" i="6"/>
  <c r="D35" i="6"/>
  <c r="E35" i="6"/>
  <c r="F35" i="6"/>
  <c r="G35" i="6"/>
  <c r="H35" i="6"/>
  <c r="D62" i="6"/>
  <c r="C36" i="6"/>
  <c r="D36" i="6"/>
  <c r="E36" i="6"/>
  <c r="F36" i="6"/>
  <c r="G36" i="6"/>
  <c r="H36" i="6"/>
  <c r="D63" i="6"/>
  <c r="C37" i="6"/>
  <c r="D37" i="6"/>
  <c r="E37" i="6"/>
  <c r="F37" i="6"/>
  <c r="G37" i="6"/>
  <c r="H37" i="6"/>
  <c r="D64" i="6"/>
  <c r="C38" i="6"/>
  <c r="D38" i="6"/>
  <c r="E38" i="6"/>
  <c r="F38" i="6"/>
  <c r="G38" i="6"/>
  <c r="H38" i="6"/>
  <c r="C39" i="6"/>
  <c r="D39" i="6"/>
  <c r="E39" i="6"/>
  <c r="F39" i="6"/>
  <c r="G39" i="6"/>
  <c r="H39" i="6"/>
  <c r="D66" i="6"/>
  <c r="C40" i="6"/>
  <c r="D40" i="6"/>
  <c r="E40" i="6"/>
  <c r="F40" i="6"/>
  <c r="G40" i="6"/>
  <c r="H40" i="6"/>
  <c r="D67" i="6"/>
  <c r="C41" i="6"/>
  <c r="D41" i="6"/>
  <c r="E41" i="6"/>
  <c r="F41" i="6"/>
  <c r="G41" i="6"/>
  <c r="H41" i="6"/>
  <c r="D68" i="6"/>
  <c r="C42" i="6"/>
  <c r="D42" i="6"/>
  <c r="E42" i="6"/>
  <c r="F42" i="6"/>
  <c r="G42" i="6"/>
  <c r="H42" i="6"/>
  <c r="D69" i="6"/>
  <c r="C43" i="6"/>
  <c r="D43" i="6"/>
  <c r="E43" i="6"/>
  <c r="F43" i="6"/>
  <c r="G43" i="6"/>
  <c r="H43" i="6"/>
  <c r="D70" i="6"/>
  <c r="C44" i="6"/>
  <c r="D44" i="6"/>
  <c r="E44" i="6"/>
  <c r="F44" i="6"/>
  <c r="G44" i="6"/>
  <c r="H44" i="6"/>
  <c r="D71" i="6"/>
  <c r="C45" i="6"/>
  <c r="D45" i="6"/>
  <c r="E45" i="6"/>
  <c r="F45" i="6"/>
  <c r="G45" i="6"/>
  <c r="H45" i="6"/>
  <c r="D72" i="6"/>
  <c r="C46" i="6"/>
  <c r="D46" i="6"/>
  <c r="E46" i="6"/>
  <c r="F46" i="6"/>
  <c r="G46" i="6"/>
  <c r="H46" i="6"/>
  <c r="C47" i="6"/>
  <c r="D47" i="6"/>
  <c r="E47" i="6"/>
  <c r="F47" i="6"/>
  <c r="G47" i="6"/>
  <c r="H47" i="6"/>
  <c r="D74" i="6"/>
  <c r="C48" i="6"/>
  <c r="D48" i="6"/>
  <c r="E48" i="6"/>
  <c r="F48" i="6"/>
  <c r="G48" i="6"/>
  <c r="H48" i="6"/>
  <c r="D75" i="6"/>
  <c r="C49" i="6"/>
  <c r="D49" i="6"/>
  <c r="E49" i="6"/>
  <c r="F49" i="6"/>
  <c r="G49" i="6"/>
  <c r="H49" i="6"/>
  <c r="D76" i="6"/>
  <c r="C50" i="6"/>
  <c r="D50" i="6"/>
  <c r="E50" i="6"/>
  <c r="F50" i="6"/>
  <c r="G50" i="6"/>
  <c r="H50" i="6"/>
  <c r="D77" i="6"/>
  <c r="C51" i="6"/>
  <c r="D51" i="6"/>
  <c r="E51" i="6"/>
  <c r="F51" i="6"/>
  <c r="G51" i="6"/>
  <c r="H51" i="6"/>
  <c r="D78" i="6"/>
  <c r="C52" i="6"/>
  <c r="D52" i="6"/>
  <c r="E52" i="6"/>
  <c r="F52" i="6"/>
  <c r="G52" i="6"/>
  <c r="H52" i="6"/>
  <c r="D79" i="6"/>
  <c r="C53" i="6"/>
  <c r="D53" i="6"/>
  <c r="E53" i="6"/>
  <c r="F53" i="6"/>
  <c r="G53" i="6"/>
  <c r="H53" i="6"/>
  <c r="D80" i="6"/>
  <c r="C54" i="6"/>
  <c r="D54" i="6"/>
  <c r="E54" i="6"/>
  <c r="F54" i="6"/>
  <c r="G54" i="6"/>
  <c r="H54" i="6"/>
  <c r="C55" i="6"/>
  <c r="D55" i="6"/>
  <c r="E55" i="6"/>
  <c r="F55" i="6"/>
  <c r="G55" i="6"/>
  <c r="H55" i="6"/>
  <c r="D82" i="6"/>
  <c r="C66" i="4"/>
  <c r="C67" i="4"/>
  <c r="C65" i="4"/>
  <c r="C64" i="4"/>
  <c r="C63" i="4"/>
  <c r="C62" i="4"/>
  <c r="C61" i="4"/>
  <c r="C60" i="4"/>
  <c r="C58" i="4"/>
  <c r="C59" i="4"/>
  <c r="C57" i="4"/>
  <c r="C56" i="4"/>
  <c r="C54" i="4"/>
  <c r="C55" i="4"/>
  <c r="B20" i="3"/>
  <c r="C20" i="3"/>
  <c r="D20" i="3"/>
  <c r="E20" i="3"/>
  <c r="F20" i="3"/>
  <c r="G20" i="3"/>
  <c r="B21" i="3"/>
  <c r="C21" i="3"/>
  <c r="D21" i="3"/>
  <c r="E21" i="3"/>
  <c r="F21" i="3"/>
  <c r="G21" i="3"/>
  <c r="B22" i="3"/>
  <c r="C22" i="3"/>
  <c r="D22" i="3"/>
  <c r="E22" i="3"/>
  <c r="F22" i="3"/>
  <c r="G22" i="3"/>
  <c r="B13" i="3"/>
  <c r="C13" i="3"/>
  <c r="D13" i="3"/>
  <c r="E13" i="3"/>
  <c r="F13" i="3"/>
  <c r="G13" i="3"/>
  <c r="B14" i="3"/>
  <c r="C14" i="3"/>
  <c r="D14" i="3"/>
  <c r="E14" i="3"/>
  <c r="F14" i="3"/>
  <c r="G14" i="3"/>
  <c r="B37" i="1"/>
  <c r="F37" i="1"/>
  <c r="B38" i="1"/>
  <c r="B39" i="1"/>
  <c r="B36" i="1"/>
  <c r="C36" i="1"/>
  <c r="D36" i="1"/>
  <c r="E36" i="1"/>
  <c r="F36" i="1"/>
  <c r="G36" i="1"/>
  <c r="B30" i="1"/>
  <c r="B31" i="1"/>
  <c r="B32" i="1"/>
  <c r="B26" i="1"/>
  <c r="C26" i="1"/>
  <c r="F26" i="1"/>
  <c r="B27" i="1"/>
  <c r="C27" i="1"/>
  <c r="D27" i="1"/>
  <c r="E27" i="1"/>
  <c r="F27" i="1"/>
  <c r="G27" i="1"/>
  <c r="D31" i="6"/>
  <c r="E31" i="6"/>
  <c r="F31" i="6"/>
  <c r="G31" i="6"/>
  <c r="H31" i="6"/>
  <c r="D19" i="7"/>
  <c r="E19" i="7"/>
  <c r="F19" i="7"/>
  <c r="G19" i="7"/>
  <c r="H19" i="7"/>
  <c r="D4" i="15"/>
  <c r="D3" i="15"/>
  <c r="D8" i="15"/>
  <c r="D12" i="15"/>
  <c r="D6" i="15"/>
  <c r="D14" i="15"/>
  <c r="D10" i="15"/>
  <c r="D7" i="15"/>
  <c r="D11" i="15"/>
  <c r="D15" i="15"/>
  <c r="D5" i="15"/>
  <c r="D9" i="15"/>
  <c r="C14" i="10"/>
  <c r="C13" i="10"/>
  <c r="C7" i="12"/>
  <c r="D88" i="5"/>
  <c r="H68" i="4"/>
  <c r="D68" i="4"/>
  <c r="G68" i="4"/>
  <c r="F68" i="4"/>
  <c r="C10" i="18"/>
  <c r="D8" i="18"/>
  <c r="C22" i="18"/>
  <c r="D7" i="17"/>
  <c r="C19" i="17"/>
  <c r="D6" i="17"/>
  <c r="C18" i="17"/>
  <c r="D3" i="17"/>
  <c r="C15" i="17"/>
  <c r="D5" i="17"/>
  <c r="C17" i="17"/>
  <c r="G26" i="1"/>
  <c r="C9" i="19"/>
  <c r="D5" i="19"/>
  <c r="C18" i="19"/>
  <c r="D4" i="19"/>
  <c r="C17" i="19"/>
  <c r="E15" i="1"/>
  <c r="D15" i="1"/>
  <c r="H14" i="20"/>
  <c r="G4" i="21"/>
  <c r="G13" i="21"/>
  <c r="D6" i="19"/>
  <c r="C19" i="19"/>
  <c r="D2" i="19"/>
  <c r="C15" i="19"/>
  <c r="D6" i="18"/>
  <c r="C20" i="18"/>
  <c r="D4" i="18"/>
  <c r="C18" i="18"/>
  <c r="D3" i="18"/>
  <c r="C17" i="18"/>
  <c r="D4" i="16"/>
  <c r="D16" i="15"/>
  <c r="L9" i="12"/>
  <c r="K7" i="12"/>
  <c r="E7" i="12"/>
  <c r="I7" i="12"/>
  <c r="G7" i="12"/>
  <c r="D7" i="19"/>
  <c r="C20" i="19"/>
  <c r="D7" i="18"/>
  <c r="C21" i="18"/>
  <c r="G10" i="1"/>
  <c r="G38" i="1"/>
  <c r="G37" i="1"/>
  <c r="E10" i="1"/>
  <c r="E38" i="1"/>
  <c r="E37" i="1"/>
  <c r="C11" i="1"/>
  <c r="C39" i="1"/>
  <c r="C10" i="1"/>
  <c r="C38" i="1"/>
  <c r="C37" i="1"/>
  <c r="D10" i="17"/>
  <c r="D9" i="18"/>
  <c r="C23" i="18"/>
  <c r="D2" i="18"/>
  <c r="D3" i="19"/>
  <c r="C16" i="19"/>
  <c r="D5" i="16"/>
  <c r="D7" i="16"/>
  <c r="D4" i="17"/>
  <c r="C16" i="17"/>
  <c r="D9" i="17"/>
  <c r="C21" i="17"/>
  <c r="D10" i="1"/>
  <c r="D5" i="18"/>
  <c r="C19" i="18"/>
  <c r="D9" i="19"/>
  <c r="C16" i="18"/>
  <c r="D10" i="18"/>
  <c r="E11" i="1"/>
  <c r="E39" i="1"/>
  <c r="G11" i="1"/>
  <c r="G39" i="1"/>
  <c r="D38" i="1"/>
  <c r="D11" i="1"/>
  <c r="D39" i="1"/>
  <c r="D25" i="23"/>
  <c r="H84" i="23"/>
  <c r="C108" i="23"/>
  <c r="H80" i="23"/>
  <c r="C107" i="23"/>
  <c r="H76" i="23"/>
  <c r="C106" i="23"/>
  <c r="H61" i="23"/>
  <c r="C103" i="23"/>
  <c r="H55" i="23"/>
  <c r="C102" i="23"/>
  <c r="H45" i="23"/>
  <c r="C101" i="23"/>
  <c r="H25" i="23"/>
  <c r="C98" i="23"/>
  <c r="H20" i="23"/>
  <c r="C97" i="23"/>
  <c r="C90" i="23"/>
  <c r="G90" i="23"/>
  <c r="E90" i="23"/>
  <c r="F90" i="23"/>
  <c r="D90" i="23"/>
  <c r="H13" i="23"/>
  <c r="C96" i="23"/>
  <c r="H8" i="23"/>
  <c r="H3" i="23"/>
  <c r="C95" i="23"/>
  <c r="C92" i="23"/>
  <c r="H90" i="23"/>
  <c r="C109" i="23"/>
</calcChain>
</file>

<file path=xl/sharedStrings.xml><?xml version="1.0" encoding="utf-8"?>
<sst xmlns="http://schemas.openxmlformats.org/spreadsheetml/2006/main" count="766" uniqueCount="450">
  <si>
    <t>Prosječan broj zaposlenih</t>
  </si>
  <si>
    <t>Prosječan broj zaposlenih muškaraca</t>
  </si>
  <si>
    <t>Prosječan broj zaposlenih žena</t>
  </si>
  <si>
    <t>Ukupan broj ozlijeđenih radnika</t>
  </si>
  <si>
    <t>Ukupan broj ozlijeđenih muškaraca</t>
  </si>
  <si>
    <t>Ukupan broj ozlijeđenih žena</t>
  </si>
  <si>
    <t>Ukupan broj lakših ozljeda na radu</t>
  </si>
  <si>
    <t>Ukupan broj težih ozljeda na radu</t>
  </si>
  <si>
    <t>Broj poginulih radnika na mjestu rada</t>
  </si>
  <si>
    <t>Odnos broja ozljeda u organizaciji prema stanju u grani djelatnosti</t>
  </si>
  <si>
    <t>Broj slučajeva profesionalnih bolesti</t>
  </si>
  <si>
    <t>Ukupni izgubljeni radni dani zbog ozljeda na radu</t>
  </si>
  <si>
    <t>Broj izgubljenih radnih dana zbog lakših ozljeda</t>
  </si>
  <si>
    <t>Broj izgubljenih radnih dana zbog težih ozljeda</t>
  </si>
  <si>
    <t>RAZDOBLJE</t>
  </si>
  <si>
    <t>R.B.</t>
  </si>
  <si>
    <t>VRSTA PODATAKA</t>
  </si>
  <si>
    <t>2013.</t>
  </si>
  <si>
    <t>2014.</t>
  </si>
  <si>
    <t>2015.</t>
  </si>
  <si>
    <t>Broj poremećaja u procesu rada koji su mogli izazvati štetne posljediceza sigurnost i zdravlje zaposlenika</t>
  </si>
  <si>
    <t>Broj umrlih radnika od zadobivenih ozljeda na putu od mjesta rada do zdravstvene ustanove</t>
  </si>
  <si>
    <t>Broj ozlijeđenih radnika na mjestu obavljanja poslova i radnih zadataka</t>
  </si>
  <si>
    <t>Broj ozlijeđenih radnika izvan mjesta rada</t>
  </si>
  <si>
    <t>Na putu na mjesto rada ili povratku sa mjesta rada</t>
  </si>
  <si>
    <t>Na službenom putu</t>
  </si>
  <si>
    <t>Na drugom mjestu prilikom obavljanja radnih zadataka</t>
  </si>
  <si>
    <t>UKUPNO</t>
  </si>
  <si>
    <t>ŠIFRA</t>
  </si>
  <si>
    <t>VRSTA OZLJEDE PREMA ESAW KLASIFIKACIJI</t>
  </si>
  <si>
    <t>Nepoznata ozljeda</t>
  </si>
  <si>
    <t>Rane i površinske ozljede</t>
  </si>
  <si>
    <t>Površinske ozljede</t>
  </si>
  <si>
    <t>Otvorene rane</t>
  </si>
  <si>
    <t>Ostale vrste rana i površinskih ozljeda</t>
  </si>
  <si>
    <t>Prijelomi kostiju</t>
  </si>
  <si>
    <t>Zatvoreni prijelom</t>
  </si>
  <si>
    <t>Otvoreni prijelom</t>
  </si>
  <si>
    <t>Ostale vrste prijeloma kostiju</t>
  </si>
  <si>
    <t>Iščašenja, uganuća i istegnuća</t>
  </si>
  <si>
    <t>Iščašenja</t>
  </si>
  <si>
    <t>Uganuća i istegnuća</t>
  </si>
  <si>
    <t>Ostale vrste iščašenja, uganuća i istegnuća</t>
  </si>
  <si>
    <t>Traumatske amputacije (gubitak dijela tijela)</t>
  </si>
  <si>
    <t>Potresi i unutarnje ozljede</t>
  </si>
  <si>
    <t>Potresi</t>
  </si>
  <si>
    <t>Unutarnje ozljede</t>
  </si>
  <si>
    <t>Ostale vrste potresa i unutarnjih ozljeda</t>
  </si>
  <si>
    <t>Opekline i smrzotine</t>
  </si>
  <si>
    <t>Termalne opekline</t>
  </si>
  <si>
    <t>Kemijske (korozivne) opekline</t>
  </si>
  <si>
    <t>Smrzotine</t>
  </si>
  <si>
    <t>Ostale vrste opeklina i smrzotina</t>
  </si>
  <si>
    <t>Trovanje i infekcije</t>
  </si>
  <si>
    <t>Akutno trovanje</t>
  </si>
  <si>
    <t>Akutne infekcije</t>
  </si>
  <si>
    <t>Ostale vrste trovanja i infekcije</t>
  </si>
  <si>
    <t>Utapanje i gušenje</t>
  </si>
  <si>
    <t>Gušenja</t>
  </si>
  <si>
    <t>Utapanje i nefatalno zaranjanje</t>
  </si>
  <si>
    <t>Ostale vrste utapanja i gušenja</t>
  </si>
  <si>
    <t>Djelovanje zvuka, vibracija i tlaka</t>
  </si>
  <si>
    <t>Akutni gubitak sluha</t>
  </si>
  <si>
    <t>Djelovanje tlaka</t>
  </si>
  <si>
    <t>Ostali akutni učinci zvuka, vibracija i tlaka</t>
  </si>
  <si>
    <t>Učinci toplinskih ekstrema, svjetla i zračenja</t>
  </si>
  <si>
    <t>Vrućina i toplotni udar</t>
  </si>
  <si>
    <t>Učinci zračenja (netoplinskog)</t>
  </si>
  <si>
    <t>Učinci snižene temperature</t>
  </si>
  <si>
    <t>Ostali učinci toplinskih ekstrema, svjetla i zračenja</t>
  </si>
  <si>
    <t>Šok</t>
  </si>
  <si>
    <t>Šok zbog agresivnosti i prijetnji</t>
  </si>
  <si>
    <t>Traumatski šok</t>
  </si>
  <si>
    <t>Druge vrste šoka</t>
  </si>
  <si>
    <t>Višestruke ozljede</t>
  </si>
  <si>
    <t>Ostale spec. ozlijede nespom. u preth. podjelama</t>
  </si>
  <si>
    <t>OZLIJEĐENI DIO TIJELA PREMA ESAW</t>
  </si>
  <si>
    <t>KLASIFIKACIJI</t>
  </si>
  <si>
    <t>Ozlijeđeni dio tijela, nespecifično</t>
  </si>
  <si>
    <t>Glava, nespecifično</t>
  </si>
  <si>
    <t>Glava (Caput) mozak i lubanjski živci i žile</t>
  </si>
  <si>
    <t>Područje lica</t>
  </si>
  <si>
    <t>Oko (oči)</t>
  </si>
  <si>
    <t>Uho (uši)</t>
  </si>
  <si>
    <t>Zubi</t>
  </si>
  <si>
    <t>Glava, povrijeđeni na više mjesta</t>
  </si>
  <si>
    <t>Glava, drugi dijelovi ne spomenuti gore</t>
  </si>
  <si>
    <t>Vrat, uključivo kralježnicu i vratne kralješke</t>
  </si>
  <si>
    <t>Vrat, uključujući kralježnicu i vratne kralješke</t>
  </si>
  <si>
    <t>Vrat, ostali dijelovi ne spomenuti gore</t>
  </si>
  <si>
    <t>Leđa, uključivo kralježnicu i vratne kralješke</t>
  </si>
  <si>
    <t>Leđa, uključujući kralježnicu i vratne kralješke</t>
  </si>
  <si>
    <t>Leđa, ostali dijelovi ne spomenuti gore</t>
  </si>
  <si>
    <t>Trup i organi, nespecificirano</t>
  </si>
  <si>
    <t>Rebra, rebra uključujući zglobove i ramena lopatice</t>
  </si>
  <si>
    <t>Područje prsa uključujući organe</t>
  </si>
  <si>
    <t>Zdjelica, područje trbuha uključujući organe</t>
  </si>
  <si>
    <t>Trup, povrijeđen na više mjesta</t>
  </si>
  <si>
    <t>Trup, ostali dijelovi koji nisu spomenuti gore</t>
  </si>
  <si>
    <t>Gornji ekstremiteti, nespecificirano</t>
  </si>
  <si>
    <t>Ramena i rameni zglobovi</t>
  </si>
  <si>
    <t>Ruka, uključujući lakat</t>
  </si>
  <si>
    <t>Šaka</t>
  </si>
  <si>
    <t>Prst (prsti)</t>
  </si>
  <si>
    <t>Ručni zglob - zapešće</t>
  </si>
  <si>
    <t>Gornji ekstremiteti, povrijeđeni na više mjesta</t>
  </si>
  <si>
    <t>Gornji ekstremiteti, ostali dijelovi koji nisu spom. gore</t>
  </si>
  <si>
    <t>Donji ekstreminteti, nespecificirano</t>
  </si>
  <si>
    <t>Kuk i zglobovi kuka</t>
  </si>
  <si>
    <t>Noga, uključujući koljeno</t>
  </si>
  <si>
    <t>Gležanj</t>
  </si>
  <si>
    <t>Stopalo</t>
  </si>
  <si>
    <t>Nožni prst (prsti)</t>
  </si>
  <si>
    <t>Donji ekstremiteti, povrijeđeni na više mjesta</t>
  </si>
  <si>
    <t>Donji ekstreminteti, ostali dijelovi koji nisu spom. gore</t>
  </si>
  <si>
    <t>Cijelo tijelo višestruko povrijeđeno, nespecificirano</t>
  </si>
  <si>
    <t>Cijelo tijelo (sustavne posljedice)</t>
  </si>
  <si>
    <t>Višestruke povrede tijela</t>
  </si>
  <si>
    <t>Povrede drugih dijelova tijela, koji nisu ranije spomenuti</t>
  </si>
  <si>
    <t>Neispravnost sredstava rada</t>
  </si>
  <si>
    <t>Pomanjakanje ili neispravnost zaštitne naprave na oruđu za rad</t>
  </si>
  <si>
    <t>Pomanjkanje i neispravnost zaštite od atmosferskog pražnjenja</t>
  </si>
  <si>
    <t>Pomanjkanje i neispravnost zaštite od statičkog elektriciteta</t>
  </si>
  <si>
    <t>Pomanjkanje i neispravnost zaštite toplinske izolacije</t>
  </si>
  <si>
    <t>Pomanjakanje zaštite od požara i eksplozije</t>
  </si>
  <si>
    <t>Pomanjkanje zaštite od visoke ili niske temperature</t>
  </si>
  <si>
    <t>Pomanjkanje zaštite od toplinskog zračenja</t>
  </si>
  <si>
    <t>Pomanjkanje ili neispravnost zaštite od energije zračenja</t>
  </si>
  <si>
    <t>Pomanjkanje zaštite od buke i vibracije</t>
  </si>
  <si>
    <t>Pomanjk. ili neisp. zaštite od kem. faktora rad. okol. (otrov. i nadraž. plinova i para, otrovnih i štetnih dimova, prašine i magle, otrovnih jetkih i agresivnih tekućina i krutih agensa)</t>
  </si>
  <si>
    <t>Pomanjk. ili neispr. sigurnos. instrum., aparata i uređ. na sredstvima rada kao što su ventili sigurnosti, signalni, zvučni i optički uređaji, autom. elektron. i komp. uređaji za kontrolu i vođenje procesa d.n.</t>
  </si>
  <si>
    <t>Pomanjkanje odgovarajućeg osvjetljenja</t>
  </si>
  <si>
    <t>Pomanjkanje ili neispravnost ventilacije prostora</t>
  </si>
  <si>
    <t>Poremećaji u tehnološkom procesu rada</t>
  </si>
  <si>
    <t>UZROK OZLJEDE ZBOG NEPRIMIJENE OSNOVNIH PRAVILA ZAŠTITE NA RADU</t>
  </si>
  <si>
    <t>Neispravnost, klizavost i zakrčenost prolaza i površina s kojih se obavlja rad</t>
  </si>
  <si>
    <t>Pomanjakanje ili neispravnost zaštitnih ograda i drugih naprava za zaštitu radnika od pada</t>
  </si>
  <si>
    <t>Pomanjkanje i neispravnost zaštite od slučajnog dodira dijelova pod naponom električne struje</t>
  </si>
  <si>
    <t>Pomanjkanje i neispravnost zaštite od opasnog dodirnog napona električne struje</t>
  </si>
  <si>
    <t>Neispravnost energ. instalacija i uređaja za sprovođenje plinova, para, tekućina komprim. zraka i dr.</t>
  </si>
  <si>
    <t>Neispravnost cijevnih vodova za sprovođenje kiselina, lužina i drugih otrovnih i jetkih tvari</t>
  </si>
  <si>
    <t>Pomanjk. ili neispr. zaštite od biotičkih faktora radne okoline (bakterija, virusa, gljivica i parazita)</t>
  </si>
  <si>
    <t>Pomanjkanje ili neispravnost naprava za odstranjivanje štetnih plinova, para i prašine</t>
  </si>
  <si>
    <t>Ostala neprimijenjena osnovna pravila zaštite na radu koja nisu navedena pod oznakama 811 do 833</t>
  </si>
  <si>
    <t>Pomanjkanje posebnog uvjeta radnika u pogledu dobi života</t>
  </si>
  <si>
    <t>Pomanjkanje posebnog uvjeta radnika u pogledu stručne sposobnosti</t>
  </si>
  <si>
    <t>Izvođenje radne operacije na način protivan pravilima zaštite na radu</t>
  </si>
  <si>
    <t>Loša organizacija rada</t>
  </si>
  <si>
    <t>Protupravno djelovanje treće osobe</t>
  </si>
  <si>
    <t>Viša sila</t>
  </si>
  <si>
    <t>Pomanjkanje posebnog uvjeta radnika u pogledu zdravstvenog, tjelesnog ili psihičkog stanja</t>
  </si>
  <si>
    <t>Izvođenje radne operacije bez upotrebe odgovarajućeg osobnog zaštitnog sredstva ili s neispravnim osobnim zaštitnim sredstvom</t>
  </si>
  <si>
    <t>Zamor radnika zbog teškog ili prekovremenog rada, nedovoljnog odmora i sl.</t>
  </si>
  <si>
    <t>Rad radnika bez razrađene tehnologije rada i posebnih uputa kod izvođenja složenih poslova i radnih zadataka</t>
  </si>
  <si>
    <t>Akutne i kronične bolesti (posljedica poremećaja funkcije organa, uzimanje alkohola, fizički nedostaci, grčevi, vrtoglavice i dr.)</t>
  </si>
  <si>
    <t>Ostala neprimijenjena posebna pravila zaštite na radu koja nisu navedena pod oznakama 851 do 860</t>
  </si>
  <si>
    <t>Šifra</t>
  </si>
  <si>
    <t>Broj ozljeda</t>
  </si>
  <si>
    <t>NAČIN NASTANKA OZLJEDE NA RADU</t>
  </si>
  <si>
    <t>1.</t>
  </si>
  <si>
    <t>Pad radnika</t>
  </si>
  <si>
    <t>2.</t>
  </si>
  <si>
    <t>Pad predmeta na radnika</t>
  </si>
  <si>
    <t>3.</t>
  </si>
  <si>
    <t>Sudar radnika s predmetima</t>
  </si>
  <si>
    <t>4.</t>
  </si>
  <si>
    <t>Uklještenje tijela radnika</t>
  </si>
  <si>
    <t>5.</t>
  </si>
  <si>
    <t>Prekomjerna tjelesna naprezanja ili pogrešni pokreti radnika</t>
  </si>
  <si>
    <t>Izloženost radnika</t>
  </si>
  <si>
    <t>7.</t>
  </si>
  <si>
    <t>Dodir radnika s predmetom pod naponom električne struje</t>
  </si>
  <si>
    <t>8.</t>
  </si>
  <si>
    <t>Utjecaj štetnih materija ili radijacija na radnika</t>
  </si>
  <si>
    <t>9.</t>
  </si>
  <si>
    <t>Ostali načini nastanka povreda radnika na radu</t>
  </si>
  <si>
    <t>NAZIV ORGANIZACIJSKE CJELINE</t>
  </si>
  <si>
    <t>Logistika</t>
  </si>
  <si>
    <t>Transport</t>
  </si>
  <si>
    <t>MJESTO NASTANKA OZLJEDA</t>
  </si>
  <si>
    <t>BROJ OZLJEDA</t>
  </si>
  <si>
    <t>IZGUBLJENO RADNO VRIJEME</t>
  </si>
  <si>
    <t>RADNI SATI</t>
  </si>
  <si>
    <t>RADNI DANI</t>
  </si>
  <si>
    <t>Na mjestu obavljanja poslova i radnih zadataka</t>
  </si>
  <si>
    <t>Na redovnom putu od stana do stalnog mjesta rada i obratno</t>
  </si>
  <si>
    <t>SATI</t>
  </si>
  <si>
    <t>DANI</t>
  </si>
  <si>
    <t>Na redo. putu od stana do stalnog mje. rada i obratno</t>
  </si>
  <si>
    <t>Na drugom mje. prilikom obavljanja radnih zadataka</t>
  </si>
  <si>
    <t>NAZIV PROFESIONALNE BOLESTI PREMA LISTI PROFESIONALNI BOLESTI</t>
  </si>
  <si>
    <t>RADNIH SATI</t>
  </si>
  <si>
    <t>RADNIH DANA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</si>
  <si>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</si>
  <si>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</si>
  <si>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</si>
  <si>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</si>
  <si>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</si>
  <si>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</si>
  <si>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</si>
  <si>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</si>
  <si>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</si>
  <si>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</si>
  <si>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</si>
  <si>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</si>
  <si>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</si>
  <si>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</si>
  <si>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</si>
  <si>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</si>
  <si>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</si>
  <si>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</si>
  <si>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</si>
  <si>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</si>
  <si>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</si>
  <si>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</si>
  <si>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</si>
  <si>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</si>
  <si>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</si>
  <si>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</si>
  <si>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</si>
  <si>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</si>
  <si>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</si>
  <si>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</si>
  <si>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</si>
  <si>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</si>
  <si>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</si>
  <si>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</si>
  <si>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</si>
  <si>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</si>
  <si>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</si>
  <si>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</si>
  <si>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2a.</t>
  </si>
  <si>
    <t>2b.</t>
  </si>
  <si>
    <t>2c.</t>
  </si>
  <si>
    <t>Ukupan broj oboljelih radnika od profesionalne bolesti</t>
  </si>
  <si>
    <t>Ukupan broj oboljelih muškaraca</t>
  </si>
  <si>
    <t>Ukupan broj oboljelih žena</t>
  </si>
  <si>
    <t>SAT RADA</t>
  </si>
  <si>
    <t>% OD UKUPNOG BROJA OZLJEDA</t>
  </si>
  <si>
    <t>Izvan mjesta rada</t>
  </si>
  <si>
    <t>SMJENA RADA</t>
  </si>
  <si>
    <t>1. smjena</t>
  </si>
  <si>
    <t>2. smjena</t>
  </si>
  <si>
    <t>3. smjena</t>
  </si>
  <si>
    <t>DAN U TJEDNU</t>
  </si>
  <si>
    <t>Ponedjeljak</t>
  </si>
  <si>
    <t>Utorak</t>
  </si>
  <si>
    <t>Srijeda</t>
  </si>
  <si>
    <t>Četvrtak</t>
  </si>
  <si>
    <t>Petak</t>
  </si>
  <si>
    <t>Subota</t>
  </si>
  <si>
    <t>Nedjelja</t>
  </si>
  <si>
    <t>DOBNA SKUPINA</t>
  </si>
  <si>
    <t>BROJ DANA ZBOG NESPOSOBNOSTI ZA RAD</t>
  </si>
  <si>
    <t>16-30</t>
  </si>
  <si>
    <t>31-90</t>
  </si>
  <si>
    <t>1-3</t>
  </si>
  <si>
    <t>4-7</t>
  </si>
  <si>
    <t>8-15</t>
  </si>
  <si>
    <t>MJESEC</t>
  </si>
  <si>
    <t>PROS. BROJ ZAPOSLENIH</t>
  </si>
  <si>
    <t>IZGUBLJENI RADNI DANI</t>
  </si>
  <si>
    <t>OSTVARENI EFEKT. SATI SVIH RADNIKA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</si>
  <si>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</si>
  <si>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</si>
  <si>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</si>
  <si>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</si>
  <si>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</si>
  <si>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</si>
  <si>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</si>
  <si>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</si>
  <si>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</si>
  <si>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</si>
  <si>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</si>
  <si>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</si>
  <si>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INDEKS  UČESTALOSTI</t>
  </si>
  <si>
    <t>INDEKS  TEŽINE</t>
  </si>
  <si>
    <t>INDEKS UČESTALOSTI =   BROJ OZLJEDA * 1.000.000  / OSTVARENI EFEKTIVNI SATI SVIH RADNIKA</t>
  </si>
  <si>
    <t>Indeks učestalosti</t>
  </si>
  <si>
    <t>Indeks težine</t>
  </si>
  <si>
    <t>Ukupan broj ozljeda</t>
  </si>
  <si>
    <t>INDEKS TEŽINE =   IZGUBLJENI RADNI DANI * 100.000  / OSTVARENI EFEKTIVNI SATI SVIH RADNIKA</t>
  </si>
  <si>
    <t xml:space="preserve"> </t>
  </si>
  <si>
    <t>%  OD UKUPNOG BROJA OZLJEDA</t>
  </si>
  <si>
    <t>UZROK OZLJEDE ZBOG NEPRIMIJENE POSEBNIH PRAVILA ZAŠTITE NA RADU</t>
  </si>
  <si>
    <t>Pomanjkanje posebnog uvjeta radnika u pogledu psihofiziološke i psihičke sposobnosti</t>
  </si>
  <si>
    <t>Postotak ozljeda</t>
  </si>
  <si>
    <t>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</si>
  <si>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</si>
  <si>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</si>
  <si>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</si>
  <si>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</si>
  <si>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</si>
  <si>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</si>
  <si>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</si>
  <si>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</si>
  <si>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</si>
  <si>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11 h</t>
  </si>
  <si>
    <t>12 h</t>
  </si>
  <si>
    <t>21-25 god.</t>
  </si>
  <si>
    <t>26-30 god.</t>
  </si>
  <si>
    <t>31-35 god.</t>
  </si>
  <si>
    <t>36-40 god.</t>
  </si>
  <si>
    <t>41-45 god.</t>
  </si>
  <si>
    <t>46-50 god.</t>
  </si>
  <si>
    <t>51 i   više god.</t>
  </si>
  <si>
    <t>do 20 god.</t>
  </si>
  <si>
    <t>0</t>
  </si>
  <si>
    <r>
      <t xml:space="preserve">OSTVARENI EFEKT. SATI SVIH RADNIKA - </t>
    </r>
    <r>
      <rPr>
        <b/>
        <sz val="12"/>
        <color indexed="10"/>
        <rFont val="Times New Roman"/>
        <family val="1"/>
        <charset val="238"/>
      </rPr>
      <t>PODATAK IZ RAČUNOVODSTVA</t>
    </r>
  </si>
  <si>
    <t>Uprava</t>
  </si>
  <si>
    <t>Tajništvo</t>
  </si>
  <si>
    <t>Održavanje</t>
  </si>
  <si>
    <t>Servis</t>
  </si>
  <si>
    <t>više od 90</t>
  </si>
  <si>
    <t>Broj ozljeda na 1.000 zaposlenih</t>
  </si>
  <si>
    <t>Broj ozljeda na 1.000 zaposlenika u grani djelatnosti</t>
  </si>
  <si>
    <t>Broj slučajeva profesionalnih bolesti na 10.000 zaposlenika u odnosu prema stanju u djelantosti</t>
  </si>
  <si>
    <t>Broj slučajeva profesionalnih bolesti na 10.000 zaposlenih</t>
  </si>
  <si>
    <t>TROŠKOVI OZLJEDA NA RADU</t>
  </si>
  <si>
    <t>TROŠKOVI PRVE POMOĆI</t>
  </si>
  <si>
    <t>Prva pomoć pružena na radnom mjestu</t>
  </si>
  <si>
    <t>Prosječna cijena radnog sata radnika koji je pružio prvu pomoć</t>
  </si>
  <si>
    <t>Prva pomoć pružena u ambulanti prve pomoći</t>
  </si>
  <si>
    <t>Troškovi prijevoza vozilom</t>
  </si>
  <si>
    <t>Utrošeni radni sati radnika koji su pružili prvu pomoć</t>
  </si>
  <si>
    <t>Utrošeni radni sati zdravstvenih radnika u ambulanti</t>
  </si>
  <si>
    <t>Utrošeni radni sati zdravstvenog osoblja</t>
  </si>
  <si>
    <t>Prosječna cijena radnog sata zdravstvenih radnika</t>
  </si>
  <si>
    <t>Prosječna cijena radnog sata zdravstvenog osoblja</t>
  </si>
  <si>
    <t>Vrijednost utrošenog medicinskog materijala</t>
  </si>
  <si>
    <t>Vrijednost utrošenog sanitetskog materijala</t>
  </si>
  <si>
    <t>Troškovi pregleda i obrade ozlijeđenog radnika</t>
  </si>
  <si>
    <t>TROŠKOVI LIJEČENJA U BOLNICI</t>
  </si>
  <si>
    <t>Ukupni troškovi liječenja ozlijeđenog radnika u bolnici (pregledi, obrade, lijekovi,...)</t>
  </si>
  <si>
    <t>Troškovi medicinske rehabilitacije (fizikalna terapija, kupke,...)</t>
  </si>
  <si>
    <t>Vrijednost ortopedskih pomagala (ako su potrebna)</t>
  </si>
  <si>
    <t>NAKNADA PLAĆE OZLIJEĐENOG RADNIKA</t>
  </si>
  <si>
    <t>Broj sati odsustva ozlijeđenog radnika</t>
  </si>
  <si>
    <t>Prosječna cijena radnog sata ozlijeđenog radnika</t>
  </si>
  <si>
    <t>Naknade ostalih prihoda koje radnik ne može ostvariti zbog ozljede na radu</t>
  </si>
  <si>
    <t>Naknada plaće radnika za vrijeme odsutnosti s rada (bolovanja)</t>
  </si>
  <si>
    <t>IZGUBLJENO RADNO VRIJEME OZLIJEĐENOG RADNIKA</t>
  </si>
  <si>
    <t>Broj sati koje radnik nije odradio do kraja smjene (ako se drugog dana vratio na posao)</t>
  </si>
  <si>
    <t>Broj sati koje radnik nije odradio od nastanka ozlijede, tijekom medicinske pomoći, do povratka na posao</t>
  </si>
  <si>
    <t>5.1.1.</t>
  </si>
  <si>
    <t>5.2.</t>
  </si>
  <si>
    <t>5.2.1.</t>
  </si>
  <si>
    <t>5.1.</t>
  </si>
  <si>
    <t>5.3.</t>
  </si>
  <si>
    <t>Broj sati koje radnik nije radio, od nastanka ozljede, tijekom liječenja do povratka na posao</t>
  </si>
  <si>
    <t>5.3.1.</t>
  </si>
  <si>
    <t>1.1.</t>
  </si>
  <si>
    <t>1.1.1.</t>
  </si>
  <si>
    <t>1.1.2.</t>
  </si>
  <si>
    <t>1.1.3.</t>
  </si>
  <si>
    <t>1.2.</t>
  </si>
  <si>
    <t>1.2.1.</t>
  </si>
  <si>
    <t>1.2.2.</t>
  </si>
  <si>
    <t>1.2.3.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</si>
  <si>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</si>
  <si>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</si>
  <si>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</si>
  <si>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</si>
  <si>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</si>
  <si>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</si>
  <si>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</si>
  <si>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</si>
  <si>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</si>
  <si>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4.1.1.</t>
  </si>
  <si>
    <t>4.1.2.</t>
  </si>
  <si>
    <t>IZGUBLJENO RADNO VRIJEME DRUGIH RADNIKA</t>
  </si>
  <si>
    <t>6.1.</t>
  </si>
  <si>
    <t>Ukupan broj radnih sati ostalih radnika koji nisu radili zbog ozlijeđenog radnika (pomoć, stres, radoznalost, suosjećanje, davanje izjava,...)</t>
  </si>
  <si>
    <t>6.2.</t>
  </si>
  <si>
    <t>Ukupan broj radnih sati radnika kooperanata ili drugih poduzeća koji nisu mogli raditi zbog ozlijeđenog radnika (utovar, popravci,...)</t>
  </si>
  <si>
    <t>6.1.1.</t>
  </si>
  <si>
    <t>Prosječna cijena radnog sata svih radnika</t>
  </si>
  <si>
    <t>6.2.1.</t>
  </si>
  <si>
    <t>Prosječna cijena radnog sata radnika kooperanta ili drugog poduzeća</t>
  </si>
  <si>
    <t>IZGUBLJENO RADNO VRIJEME VODITELJA POSLOVA</t>
  </si>
  <si>
    <t>7.1.</t>
  </si>
  <si>
    <t>7.2.</t>
  </si>
  <si>
    <t>Prosječna cijena radnog sata voditelja poslova</t>
  </si>
  <si>
    <t>7.1.2.</t>
  </si>
  <si>
    <t>Broj utrošenih radnih sati za ispitivanje uzroka ozljede, popunjavanje obrazaca (prijava nezgode i ozljede), davanje izjave,...</t>
  </si>
  <si>
    <t>Broj utrošenih sati na pripremi radnog mjesta za nastavak rada (sanacija mjesta rada, priprema stroja, materijala,...)</t>
  </si>
  <si>
    <t>7.2.1.</t>
  </si>
  <si>
    <t>7.3.</t>
  </si>
  <si>
    <t>Broj utrošenih radnih sati na pripremi drugog radnika za nastavak rada (odabir radnika, poduka,...)</t>
  </si>
  <si>
    <t>7.3.1.</t>
  </si>
  <si>
    <t>7.4.</t>
  </si>
  <si>
    <t>Drugi utrošeni sati (prisustvovanje sudksom procesu isl.)</t>
  </si>
  <si>
    <t>7.4.1.</t>
  </si>
  <si>
    <t>GUBITCI U PROIZVODNJI</t>
  </si>
  <si>
    <t>8.1.</t>
  </si>
  <si>
    <t>8.2.</t>
  </si>
  <si>
    <t>Materijalni troškovi na sredstvima rada ili na materijalu (nabavna cijena sa troškovima montaže, sladištenja, poreza, carine,...)</t>
  </si>
  <si>
    <t>Šteta nastala zbog zakašnjele dopreme proizvoda (penali)</t>
  </si>
  <si>
    <t>8.3.</t>
  </si>
  <si>
    <t>Troškovi smanjenja proizvodnje</t>
  </si>
  <si>
    <t xml:space="preserve">Štete nastale zbog drugih razloga </t>
  </si>
  <si>
    <t>8.4.</t>
  </si>
  <si>
    <t>TROŠKOVI ZAPOŠLJAVANJA NOVOG RADNIKA</t>
  </si>
  <si>
    <t>9.1.</t>
  </si>
  <si>
    <t>Troškovi oglašavanja i izbora kandidata</t>
  </si>
  <si>
    <t>9.2.</t>
  </si>
  <si>
    <t>Troškovi liječničkog pregleda</t>
  </si>
  <si>
    <t>9.3.</t>
  </si>
  <si>
    <t>Troškovi stručnog osposobljavanja i osposobljavanja za rad na siguran način</t>
  </si>
  <si>
    <t>9.4.</t>
  </si>
  <si>
    <t>Iznos materijalnih troškova povezanih s zapošljavanjem novog radnika (alat, osobna zaštitna oprema,...)</t>
  </si>
  <si>
    <t>TROŠKOVI SUDSKIH POSTUPAKA</t>
  </si>
  <si>
    <t>10.1.</t>
  </si>
  <si>
    <t>10.2.</t>
  </si>
  <si>
    <t>Sudski troškovi (takse i dr.)</t>
  </si>
  <si>
    <t>10.3.</t>
  </si>
  <si>
    <t>Novčane kazne</t>
  </si>
  <si>
    <t>Troškova zastupanja radnika ili poslodavca putem odvjetnika</t>
  </si>
  <si>
    <t>NAKNADA ŠTETE</t>
  </si>
  <si>
    <t>11.1.</t>
  </si>
  <si>
    <t>Naknada štete ozlijeđenom radniku</t>
  </si>
  <si>
    <t>11.2.</t>
  </si>
  <si>
    <t>JEDNOKRATNA NOVČANA POMOĆ</t>
  </si>
  <si>
    <t>12.1.</t>
  </si>
  <si>
    <t>Isplata jednokratne novačane pomoći ozlijeđenom radniku</t>
  </si>
  <si>
    <t>12.2.</t>
  </si>
  <si>
    <t>Naknada štete obitelji ozlijeđenog radnika u slućaju njegove smrti</t>
  </si>
  <si>
    <t>Isplata jednokratne novačane pomoći obitelji ozlijeđenog radnika u slućaju njegove smrti</t>
  </si>
  <si>
    <t>IZDACI NA OSNOVU PREUZETIH OBVEZA</t>
  </si>
  <si>
    <t>13.1.</t>
  </si>
  <si>
    <t>Školovanje djece</t>
  </si>
  <si>
    <t>13.2.</t>
  </si>
  <si>
    <t>Ostale obveze</t>
  </si>
  <si>
    <t>OBEŠTEĆENJE (PRIHODI) POSLODAVCA</t>
  </si>
  <si>
    <t>14.1.</t>
  </si>
  <si>
    <t>Obeštećenje od osiguravatelja</t>
  </si>
  <si>
    <t>14.2.</t>
  </si>
  <si>
    <t>Obeštećenje od radnika</t>
  </si>
  <si>
    <t>14.3.</t>
  </si>
  <si>
    <t>Obeštećenje od treće osobe</t>
  </si>
  <si>
    <t>14.4.</t>
  </si>
  <si>
    <t xml:space="preserve">Obeštećenje od ostalih </t>
  </si>
  <si>
    <t>Ime i prezime radnika</t>
  </si>
  <si>
    <t>SVEUKUPNO</t>
  </si>
  <si>
    <t>TROŠKOVI MEDICINSKE POMOĆI</t>
  </si>
  <si>
    <t>Provjera</t>
  </si>
  <si>
    <t>4.2.</t>
  </si>
  <si>
    <t>2016.</t>
  </si>
  <si>
    <t>2017.</t>
  </si>
  <si>
    <t>IZGUBLJENO RADNO VRIJEME u 2017.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</si>
</sst>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.5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9.5"/>
      <color rgb="FF000000"/>
      <name val="Times New Roman"/>
      <family val="1"/>
      <charset val="238"/>
    </font>
    <font>
      <sz val="9.5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.5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8"/>
      <color theme="4" tint="-0.499984740745262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4" tint="-0.499984740745262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 indent="1"/>
    </xf>
    <xf numFmtId="0" fontId="8" fillId="0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left" vertical="center" wrapText="1" indent="3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 indent="3"/>
    </xf>
    <xf numFmtId="0" fontId="5" fillId="0" borderId="1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 inden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2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left" vertical="center" wrapText="1" indent="3"/>
    </xf>
    <xf numFmtId="0" fontId="6" fillId="0" borderId="1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 indent="2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0" xfId="0" applyFont="1"/>
    <xf numFmtId="1" fontId="5" fillId="0" borderId="5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3" fillId="0" borderId="0" xfId="0" applyFont="1"/>
    <xf numFmtId="0" fontId="11" fillId="0" borderId="4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2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/>
    <xf numFmtId="0" fontId="17" fillId="0" borderId="1" xfId="0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16" fillId="0" borderId="3" xfId="0" applyFont="1" applyBorder="1"/>
    <xf numFmtId="0" fontId="16" fillId="0" borderId="17" xfId="0" applyFont="1" applyBorder="1"/>
    <xf numFmtId="0" fontId="16" fillId="0" borderId="16" xfId="0" applyFont="1" applyBorder="1"/>
    <xf numFmtId="0" fontId="16" fillId="0" borderId="8" xfId="0" applyFont="1" applyBorder="1"/>
    <xf numFmtId="0" fontId="17" fillId="0" borderId="6" xfId="0" applyFont="1" applyBorder="1"/>
    <xf numFmtId="0" fontId="16" fillId="0" borderId="6" xfId="0" applyFont="1" applyBorder="1"/>
    <xf numFmtId="0" fontId="18" fillId="0" borderId="18" xfId="0" applyFont="1" applyBorder="1"/>
    <xf numFmtId="0" fontId="16" fillId="0" borderId="6" xfId="0" applyFont="1" applyBorder="1" applyAlignment="1">
      <alignment wrapText="1"/>
    </xf>
    <xf numFmtId="1" fontId="16" fillId="0" borderId="8" xfId="0" applyNumberFormat="1" applyFont="1" applyBorder="1"/>
    <xf numFmtId="0" fontId="16" fillId="0" borderId="6" xfId="0" applyFont="1" applyBorder="1" applyAlignment="1">
      <alignment horizontal="left" wrapText="1"/>
    </xf>
    <xf numFmtId="0" fontId="18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16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4" fontId="18" fillId="0" borderId="18" xfId="0" applyNumberFormat="1" applyFont="1" applyBorder="1" applyAlignment="1">
      <alignment horizontal="center"/>
    </xf>
    <xf numFmtId="4" fontId="18" fillId="0" borderId="23" xfId="0" applyNumberFormat="1" applyFont="1" applyFill="1" applyBorder="1" applyAlignment="1">
      <alignment horizontal="center"/>
    </xf>
    <xf numFmtId="0" fontId="0" fillId="0" borderId="0" xfId="0" applyBorder="1"/>
    <xf numFmtId="4" fontId="16" fillId="0" borderId="6" xfId="0" applyNumberFormat="1" applyFont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20" fillId="0" borderId="18" xfId="0" applyNumberFormat="1" applyFont="1" applyBorder="1" applyAlignment="1">
      <alignment horizontal="center"/>
    </xf>
    <xf numFmtId="4" fontId="20" fillId="0" borderId="24" xfId="0" applyNumberFormat="1" applyFont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" fontId="20" fillId="0" borderId="27" xfId="0" applyNumberFormat="1" applyFont="1" applyBorder="1" applyAlignment="1">
      <alignment horizontal="center"/>
    </xf>
    <xf numFmtId="4" fontId="22" fillId="0" borderId="28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 indent="5"/>
    </xf>
    <xf numFmtId="0" fontId="10" fillId="0" borderId="1" xfId="0" applyFont="1" applyFill="1" applyBorder="1" applyAlignment="1">
      <alignment horizontal="left" vertical="center" wrapText="1" indent="5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indent="5"/>
    </xf>
    <xf numFmtId="0" fontId="5" fillId="0" borderId="4" xfId="0" applyFont="1" applyFill="1" applyBorder="1" applyAlignment="1">
      <alignment horizontal="left" vertical="center" wrapText="1" indent="5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'Opći podaci'!$B$3</c:f>
              <c:strCache>
                <c:ptCount val="1"/>
                <c:pt idx="0">
                  <c:v>Prosječan broj zaposlenih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'Opći podaci'!$C$1:$G$2</c:f>
              <c:multiLvlStrCache>
                <c:ptCount val="5"/>
                <c:lvl>
                  <c:pt idx="0">
                    <c:v>2013.</c:v>
                  </c:pt>
                  <c:pt idx="1">
                    <c:v>2014.</c:v>
                  </c:pt>
                  <c:pt idx="2">
                    <c:v>2015.</c:v>
                  </c:pt>
                  <c:pt idx="3">
                    <c:v>2016.</c:v>
                  </c:pt>
                  <c:pt idx="4">
                    <c:v>2017.</c:v>
                  </c:pt>
                </c:lvl>
                <c:lvl>
                  <c:pt idx="0">
                    <c:v>RAZDOBLJE</c:v>
                  </c:pt>
                </c:lvl>
              </c:multiLvlStrCache>
            </c:multiLvlStrRef>
          </c:cat>
          <c:val>
            <c:numRef>
              <c:f>'Opći podaci'!$C$3:$G$3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'Opći podaci'!$B$4</c:f>
              <c:strCache>
                <c:ptCount val="1"/>
                <c:pt idx="0">
                  <c:v>Prosječan broj zaposlenih muškaraca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99999999999982E-2"/>
                  <c:y val="-6.46670954058158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750000000000037E-2"/>
                  <c:y val="-3.5273368606701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583333333333334E-2"/>
                  <c:y val="-3.52733686067022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5833333333331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749999999999999E-2"/>
                  <c:y val="-3.5273368606701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'Opći podaci'!$C$1:$G$2</c:f>
              <c:multiLvlStrCache>
                <c:ptCount val="5"/>
                <c:lvl>
                  <c:pt idx="0">
                    <c:v>2013.</c:v>
                  </c:pt>
                  <c:pt idx="1">
                    <c:v>2014.</c:v>
                  </c:pt>
                  <c:pt idx="2">
                    <c:v>2015.</c:v>
                  </c:pt>
                  <c:pt idx="3">
                    <c:v>2016.</c:v>
                  </c:pt>
                  <c:pt idx="4">
                    <c:v>2017.</c:v>
                  </c:pt>
                </c:lvl>
                <c:lvl>
                  <c:pt idx="0">
                    <c:v>RAZDOBLJE</c:v>
                  </c:pt>
                </c:lvl>
              </c:multiLvlStrCache>
            </c:multiLvlStrRef>
          </c:cat>
          <c:val>
            <c:numRef>
              <c:f>'Opći podaci'!$C$4:$G$4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'Opći podaci'!$B$5</c:f>
              <c:strCache>
                <c:ptCount val="1"/>
                <c:pt idx="0">
                  <c:v>Prosječan broj zaposlenih žena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3333333333332951E-3"/>
                  <c:y val="-3.5273368606701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41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4999999999999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5833333333333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500000000000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'Opći podaci'!$C$1:$G$2</c:f>
              <c:multiLvlStrCache>
                <c:ptCount val="5"/>
                <c:lvl>
                  <c:pt idx="0">
                    <c:v>2013.</c:v>
                  </c:pt>
                  <c:pt idx="1">
                    <c:v>2014.</c:v>
                  </c:pt>
                  <c:pt idx="2">
                    <c:v>2015.</c:v>
                  </c:pt>
                  <c:pt idx="3">
                    <c:v>2016.</c:v>
                  </c:pt>
                  <c:pt idx="4">
                    <c:v>2017.</c:v>
                  </c:pt>
                </c:lvl>
                <c:lvl>
                  <c:pt idx="0">
                    <c:v>RAZDOBLJE</c:v>
                  </c:pt>
                </c:lvl>
              </c:multiLvlStrCache>
            </c:multiLvlStrRef>
          </c:cat>
          <c:val>
            <c:numRef>
              <c:f>'Opći podaci'!$C$5:$G$5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582840"/>
        <c:axId val="205583232"/>
        <c:axId val="0"/>
      </c:bar3DChart>
      <c:catAx>
        <c:axId val="205582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5583232"/>
        <c:crosses val="autoZero"/>
        <c:auto val="1"/>
        <c:lblAlgn val="ctr"/>
        <c:lblOffset val="100"/>
        <c:noMultiLvlLbl val="0"/>
      </c:catAx>
      <c:valAx>
        <c:axId val="20558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5582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903656892673826"/>
          <c:y val="2.7060270602706028E-2"/>
          <c:w val="0.38179882021185119"/>
          <c:h val="0.915871420131524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'Uzrok ozljede_OP'!$D$31</c:f>
              <c:strCache>
                <c:ptCount val="1"/>
                <c:pt idx="0">
                  <c:v>2013.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'Uzrok ozljede_OP'!$C$32:$C$55</c:f>
              <c:strCache>
                <c:ptCount val="24"/>
                <c:pt idx="0">
                  <c:v>Neispravnost sredstava rada</c:v>
                </c:pt>
                <c:pt idx="1">
                  <c:v>Neispravnost, klizavost i zakrčenost prolaza i površina s kojih se obavlja rad</c:v>
                </c:pt>
                <c:pt idx="2">
                  <c:v>Pomanjakanje ili neispravnost zaštitnih ograda i drugih naprava za zaštitu radnika od pada</c:v>
                </c:pt>
                <c:pt idx="3">
                  <c:v>Pomanjakanje ili neispravnost zaštitne naprave na oruđu za rad</c:v>
                </c:pt>
                <c:pt idx="4">
                  <c:v>Pomanjkanje i neispravnost zaštite od slučajnog dodira dijelova pod naponom električne struje</c:v>
                </c:pt>
                <c:pt idx="5">
                  <c:v>Pomanjkanje i neispravnost zaštite od opasnog dodirnog napona električne struje</c:v>
                </c:pt>
                <c:pt idx="6">
                  <c:v>Pomanjkanje i neispravnost zaštite od atmosferskog pražnjenja</c:v>
                </c:pt>
                <c:pt idx="7">
                  <c:v>Pomanjkanje i neispravnost zaštite od statičkog elektriciteta</c:v>
                </c:pt>
                <c:pt idx="8">
                  <c:v>Pomanjkanje i neispravnost zaštite toplinske izolacije</c:v>
                </c:pt>
                <c:pt idx="9">
                  <c:v>Neispravnost energ. instalacija i uređaja za sprovođenje plinova, para, tekućina komprim. zraka i dr.</c:v>
                </c:pt>
                <c:pt idx="10">
                  <c:v>Neispravnost cijevnih vodova za sprovođenje kiselina, lužina i drugih otrovnih i jetkih tvari</c:v>
                </c:pt>
                <c:pt idx="11">
                  <c:v>Pomanjakanje zaštite od požara i eksplozije</c:v>
                </c:pt>
                <c:pt idx="12">
                  <c:v>Pomanjkanje zaštite od visoke ili niske temperature</c:v>
                </c:pt>
                <c:pt idx="13">
                  <c:v>Pomanjkanje zaštite od toplinskog zračenja</c:v>
                </c:pt>
                <c:pt idx="14">
                  <c:v>Pomanjkanje ili neispravnost zaštite od energije zračenja</c:v>
                </c:pt>
                <c:pt idx="15">
                  <c:v>Pomanjkanje zaštite od buke i vibracije</c:v>
                </c:pt>
                <c:pt idx="16">
                  <c:v>Pomanjk. ili neisp. zaštite od kem. faktora rad. okol. (otrov. i nadraž. plinova i para, otrovnih i štetnih dimova, prašine i magle, otrovnih jetkih i agresivnih tekućina i krutih agensa)</c:v>
                </c:pt>
                <c:pt idx="17">
                  <c:v>Pomanjk. ili neispr. zaštite od biotičkih faktora radne okoline (bakterija, virusa, gljivica i parazita)</c:v>
                </c:pt>
                <c:pt idx="18">
                  <c:v>Pomanjk. ili neispr. sigurnos. instrum., aparata i uređ. na sredstvima rada kao što su ventili sigurnosti, signalni, zvučni i optički uređaji, autom. elektron. i komp. uređaji za kontrolu i vođenje procesa d.n.</c:v>
                </c:pt>
                <c:pt idx="19">
                  <c:v>Pomanjkanje odgovarajućeg osvjetljenja</c:v>
                </c:pt>
                <c:pt idx="20">
                  <c:v>Pomanjkanje ili neispravnost ventilacije prostora</c:v>
                </c:pt>
                <c:pt idx="21">
                  <c:v>Pomanjkanje ili neispravnost naprava za odstranjivanje štetnih plinova, para i prašine</c:v>
                </c:pt>
                <c:pt idx="22">
                  <c:v>Poremećaji u tehnološkom procesu rada</c:v>
                </c:pt>
                <c:pt idx="23">
                  <c:v>Ostala neprimijenjena osnovna pravila zaštite na radu koja nisu navedena pod oznakama 811 do 833</c:v>
                </c:pt>
              </c:strCache>
            </c:strRef>
          </c:cat>
          <c:val>
            <c:numRef>
              <c:f>'Uzrok ozljede_OP'!$D$32:$D$55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'Uzrok ozljede_OP'!$E$31</c:f>
              <c:strCache>
                <c:ptCount val="1"/>
                <c:pt idx="0">
                  <c:v>2014.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'Uzrok ozljede_OP'!$C$32:$C$55</c:f>
              <c:strCache>
                <c:ptCount val="24"/>
                <c:pt idx="0">
                  <c:v>Neispravnost sredstava rada</c:v>
                </c:pt>
                <c:pt idx="1">
                  <c:v>Neispravnost, klizavost i zakrčenost prolaza i površina s kojih se obavlja rad</c:v>
                </c:pt>
                <c:pt idx="2">
                  <c:v>Pomanjakanje ili neispravnost zaštitnih ograda i drugih naprava za zaštitu radnika od pada</c:v>
                </c:pt>
                <c:pt idx="3">
                  <c:v>Pomanjakanje ili neispravnost zaštitne naprave na oruđu za rad</c:v>
                </c:pt>
                <c:pt idx="4">
                  <c:v>Pomanjkanje i neispravnost zaštite od slučajnog dodira dijelova pod naponom električne struje</c:v>
                </c:pt>
                <c:pt idx="5">
                  <c:v>Pomanjkanje i neispravnost zaštite od opasnog dodirnog napona električne struje</c:v>
                </c:pt>
                <c:pt idx="6">
                  <c:v>Pomanjkanje i neispravnost zaštite od atmosferskog pražnjenja</c:v>
                </c:pt>
                <c:pt idx="7">
                  <c:v>Pomanjkanje i neispravnost zaštite od statičkog elektriciteta</c:v>
                </c:pt>
                <c:pt idx="8">
                  <c:v>Pomanjkanje i neispravnost zaštite toplinske izolacije</c:v>
                </c:pt>
                <c:pt idx="9">
                  <c:v>Neispravnost energ. instalacija i uređaja za sprovođenje plinova, para, tekućina komprim. zraka i dr.</c:v>
                </c:pt>
                <c:pt idx="10">
                  <c:v>Neispravnost cijevnih vodova za sprovođenje kiselina, lužina i drugih otrovnih i jetkih tvari</c:v>
                </c:pt>
                <c:pt idx="11">
                  <c:v>Pomanjakanje zaštite od požara i eksplozije</c:v>
                </c:pt>
                <c:pt idx="12">
                  <c:v>Pomanjkanje zaštite od visoke ili niske temperature</c:v>
                </c:pt>
                <c:pt idx="13">
                  <c:v>Pomanjkanje zaštite od toplinskog zračenja</c:v>
                </c:pt>
                <c:pt idx="14">
                  <c:v>Pomanjkanje ili neispravnost zaštite od energije zračenja</c:v>
                </c:pt>
                <c:pt idx="15">
                  <c:v>Pomanjkanje zaštite od buke i vibracije</c:v>
                </c:pt>
                <c:pt idx="16">
                  <c:v>Pomanjk. ili neisp. zaštite od kem. faktora rad. okol. (otrov. i nadraž. plinova i para, otrovnih i štetnih dimova, prašine i magle, otrovnih jetkih i agresivnih tekućina i krutih agensa)</c:v>
                </c:pt>
                <c:pt idx="17">
                  <c:v>Pomanjk. ili neispr. zaštite od biotičkih faktora radne okoline (bakterija, virusa, gljivica i parazita)</c:v>
                </c:pt>
                <c:pt idx="18">
                  <c:v>Pomanjk. ili neispr. sigurnos. instrum., aparata i uređ. na sredstvima rada kao što su ventili sigurnosti, signalni, zvučni i optički uređaji, autom. elektron. i komp. uređaji za kontrolu i vođenje procesa d.n.</c:v>
                </c:pt>
                <c:pt idx="19">
                  <c:v>Pomanjkanje odgovarajućeg osvjetljenja</c:v>
                </c:pt>
                <c:pt idx="20">
                  <c:v>Pomanjkanje ili neispravnost ventilacije prostora</c:v>
                </c:pt>
                <c:pt idx="21">
                  <c:v>Pomanjkanje ili neispravnost naprava za odstranjivanje štetnih plinova, para i prašine</c:v>
                </c:pt>
                <c:pt idx="22">
                  <c:v>Poremećaji u tehnološkom procesu rada</c:v>
                </c:pt>
                <c:pt idx="23">
                  <c:v>Ostala neprimijenjena osnovna pravila zaštite na radu koja nisu navedena pod oznakama 811 do 833</c:v>
                </c:pt>
              </c:strCache>
            </c:strRef>
          </c:cat>
          <c:val>
            <c:numRef>
              <c:f>'Uzrok ozljede_OP'!$E$32:$E$55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'Uzrok ozljede_OP'!$F$31</c:f>
              <c:strCache>
                <c:ptCount val="1"/>
                <c:pt idx="0">
                  <c:v>2015.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'Uzrok ozljede_OP'!$C$32:$C$55</c:f>
              <c:strCache>
                <c:ptCount val="24"/>
                <c:pt idx="0">
                  <c:v>Neispravnost sredstava rada</c:v>
                </c:pt>
                <c:pt idx="1">
                  <c:v>Neispravnost, klizavost i zakrčenost prolaza i površina s kojih se obavlja rad</c:v>
                </c:pt>
                <c:pt idx="2">
                  <c:v>Pomanjakanje ili neispravnost zaštitnih ograda i drugih naprava za zaštitu radnika od pada</c:v>
                </c:pt>
                <c:pt idx="3">
                  <c:v>Pomanjakanje ili neispravnost zaštitne naprave na oruđu za rad</c:v>
                </c:pt>
                <c:pt idx="4">
                  <c:v>Pomanjkanje i neispravnost zaštite od slučajnog dodira dijelova pod naponom električne struje</c:v>
                </c:pt>
                <c:pt idx="5">
                  <c:v>Pomanjkanje i neispravnost zaštite od opasnog dodirnog napona električne struje</c:v>
                </c:pt>
                <c:pt idx="6">
                  <c:v>Pomanjkanje i neispravnost zaštite od atmosferskog pražnjenja</c:v>
                </c:pt>
                <c:pt idx="7">
                  <c:v>Pomanjkanje i neispravnost zaštite od statičkog elektriciteta</c:v>
                </c:pt>
                <c:pt idx="8">
                  <c:v>Pomanjkanje i neispravnost zaštite toplinske izolacije</c:v>
                </c:pt>
                <c:pt idx="9">
                  <c:v>Neispravnost energ. instalacija i uređaja za sprovođenje plinova, para, tekućina komprim. zraka i dr.</c:v>
                </c:pt>
                <c:pt idx="10">
                  <c:v>Neispravnost cijevnih vodova za sprovođenje kiselina, lužina i drugih otrovnih i jetkih tvari</c:v>
                </c:pt>
                <c:pt idx="11">
                  <c:v>Pomanjakanje zaštite od požara i eksplozije</c:v>
                </c:pt>
                <c:pt idx="12">
                  <c:v>Pomanjkanje zaštite od visoke ili niske temperature</c:v>
                </c:pt>
                <c:pt idx="13">
                  <c:v>Pomanjkanje zaštite od toplinskog zračenja</c:v>
                </c:pt>
                <c:pt idx="14">
                  <c:v>Pomanjkanje ili neispravnost zaštite od energije zračenja</c:v>
                </c:pt>
                <c:pt idx="15">
                  <c:v>Pomanjkanje zaštite od buke i vibracije</c:v>
                </c:pt>
                <c:pt idx="16">
                  <c:v>Pomanjk. ili neisp. zaštite od kem. faktora rad. okol. (otrov. i nadraž. plinova i para, otrovnih i štetnih dimova, prašine i magle, otrovnih jetkih i agresivnih tekućina i krutih agensa)</c:v>
                </c:pt>
                <c:pt idx="17">
                  <c:v>Pomanjk. ili neispr. zaštite od biotičkih faktora radne okoline (bakterija, virusa, gljivica i parazita)</c:v>
                </c:pt>
                <c:pt idx="18">
                  <c:v>Pomanjk. ili neispr. sigurnos. instrum., aparata i uređ. na sredstvima rada kao što su ventili sigurnosti, signalni, zvučni i optički uređaji, autom. elektron. i komp. uređaji za kontrolu i vođenje procesa d.n.</c:v>
                </c:pt>
                <c:pt idx="19">
                  <c:v>Pomanjkanje odgovarajućeg osvjetljenja</c:v>
                </c:pt>
                <c:pt idx="20">
                  <c:v>Pomanjkanje ili neispravnost ventilacije prostora</c:v>
                </c:pt>
                <c:pt idx="21">
                  <c:v>Pomanjkanje ili neispravnost naprava za odstranjivanje štetnih plinova, para i prašine</c:v>
                </c:pt>
                <c:pt idx="22">
                  <c:v>Poremećaji u tehnološkom procesu rada</c:v>
                </c:pt>
                <c:pt idx="23">
                  <c:v>Ostala neprimijenjena osnovna pravila zaštite na radu koja nisu navedena pod oznakama 811 do 833</c:v>
                </c:pt>
              </c:strCache>
            </c:strRef>
          </c:cat>
          <c:val>
            <c:numRef>
              <c:f>'Uzrok ozljede_OP'!$F$32:$F$55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'Uzrok ozljede_OP'!$G$31</c:f>
              <c:strCache>
                <c:ptCount val="1"/>
                <c:pt idx="0">
                  <c:v>2016.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'Uzrok ozljede_OP'!$C$32:$C$55</c:f>
              <c:strCache>
                <c:ptCount val="24"/>
                <c:pt idx="0">
                  <c:v>Neispravnost sredstava rada</c:v>
                </c:pt>
                <c:pt idx="1">
                  <c:v>Neispravnost, klizavost i zakrčenost prolaza i površina s kojih se obavlja rad</c:v>
                </c:pt>
                <c:pt idx="2">
                  <c:v>Pomanjakanje ili neispravnost zaštitnih ograda i drugih naprava za zaštitu radnika od pada</c:v>
                </c:pt>
                <c:pt idx="3">
                  <c:v>Pomanjakanje ili neispravnost zaštitne naprave na oruđu za rad</c:v>
                </c:pt>
                <c:pt idx="4">
                  <c:v>Pomanjkanje i neispravnost zaštite od slučajnog dodira dijelova pod naponom električne struje</c:v>
                </c:pt>
                <c:pt idx="5">
                  <c:v>Pomanjkanje i neispravnost zaštite od opasnog dodirnog napona električne struje</c:v>
                </c:pt>
                <c:pt idx="6">
                  <c:v>Pomanjkanje i neispravnost zaštite od atmosferskog pražnjenja</c:v>
                </c:pt>
                <c:pt idx="7">
                  <c:v>Pomanjkanje i neispravnost zaštite od statičkog elektriciteta</c:v>
                </c:pt>
                <c:pt idx="8">
                  <c:v>Pomanjkanje i neispravnost zaštite toplinske izolacije</c:v>
                </c:pt>
                <c:pt idx="9">
                  <c:v>Neispravnost energ. instalacija i uređaja za sprovođenje plinova, para, tekućina komprim. zraka i dr.</c:v>
                </c:pt>
                <c:pt idx="10">
                  <c:v>Neispravnost cijevnih vodova za sprovođenje kiselina, lužina i drugih otrovnih i jetkih tvari</c:v>
                </c:pt>
                <c:pt idx="11">
                  <c:v>Pomanjakanje zaštite od požara i eksplozije</c:v>
                </c:pt>
                <c:pt idx="12">
                  <c:v>Pomanjkanje zaštite od visoke ili niske temperature</c:v>
                </c:pt>
                <c:pt idx="13">
                  <c:v>Pomanjkanje zaštite od toplinskog zračenja</c:v>
                </c:pt>
                <c:pt idx="14">
                  <c:v>Pomanjkanje ili neispravnost zaštite od energije zračenja</c:v>
                </c:pt>
                <c:pt idx="15">
                  <c:v>Pomanjkanje zaštite od buke i vibracije</c:v>
                </c:pt>
                <c:pt idx="16">
                  <c:v>Pomanjk. ili neisp. zaštite od kem. faktora rad. okol. (otrov. i nadraž. plinova i para, otrovnih i štetnih dimova, prašine i magle, otrovnih jetkih i agresivnih tekućina i krutih agensa)</c:v>
                </c:pt>
                <c:pt idx="17">
                  <c:v>Pomanjk. ili neispr. zaštite od biotičkih faktora radne okoline (bakterija, virusa, gljivica i parazita)</c:v>
                </c:pt>
                <c:pt idx="18">
                  <c:v>Pomanjk. ili neispr. sigurnos. instrum., aparata i uređ. na sredstvima rada kao što su ventili sigurnosti, signalni, zvučni i optički uređaji, autom. elektron. i komp. uređaji za kontrolu i vođenje procesa d.n.</c:v>
                </c:pt>
                <c:pt idx="19">
                  <c:v>Pomanjkanje odgovarajućeg osvjetljenja</c:v>
                </c:pt>
                <c:pt idx="20">
                  <c:v>Pomanjkanje ili neispravnost ventilacije prostora</c:v>
                </c:pt>
                <c:pt idx="21">
                  <c:v>Pomanjkanje ili neispravnost naprava za odstranjivanje štetnih plinova, para i prašine</c:v>
                </c:pt>
                <c:pt idx="22">
                  <c:v>Poremećaji u tehnološkom procesu rada</c:v>
                </c:pt>
                <c:pt idx="23">
                  <c:v>Ostala neprimijenjena osnovna pravila zaštite na radu koja nisu navedena pod oznakama 811 do 833</c:v>
                </c:pt>
              </c:strCache>
            </c:strRef>
          </c:cat>
          <c:val>
            <c:numRef>
              <c:f>'Uzrok ozljede_OP'!$G$32:$G$55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'Uzrok ozljede_OP'!$H$31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'Uzrok ozljede_OP'!$C$32:$C$55</c:f>
              <c:strCache>
                <c:ptCount val="24"/>
                <c:pt idx="0">
                  <c:v>Neispravnost sredstava rada</c:v>
                </c:pt>
                <c:pt idx="1">
                  <c:v>Neispravnost, klizavost i zakrčenost prolaza i površina s kojih se obavlja rad</c:v>
                </c:pt>
                <c:pt idx="2">
                  <c:v>Pomanjakanje ili neispravnost zaštitnih ograda i drugih naprava za zaštitu radnika od pada</c:v>
                </c:pt>
                <c:pt idx="3">
                  <c:v>Pomanjakanje ili neispravnost zaštitne naprave na oruđu za rad</c:v>
                </c:pt>
                <c:pt idx="4">
                  <c:v>Pomanjkanje i neispravnost zaštite od slučajnog dodira dijelova pod naponom električne struje</c:v>
                </c:pt>
                <c:pt idx="5">
                  <c:v>Pomanjkanje i neispravnost zaštite od opasnog dodirnog napona električne struje</c:v>
                </c:pt>
                <c:pt idx="6">
                  <c:v>Pomanjkanje i neispravnost zaštite od atmosferskog pražnjenja</c:v>
                </c:pt>
                <c:pt idx="7">
                  <c:v>Pomanjkanje i neispravnost zaštite od statičkog elektriciteta</c:v>
                </c:pt>
                <c:pt idx="8">
                  <c:v>Pomanjkanje i neispravnost zaštite toplinske izolacije</c:v>
                </c:pt>
                <c:pt idx="9">
                  <c:v>Neispravnost energ. instalacija i uređaja za sprovođenje plinova, para, tekućina komprim. zraka i dr.</c:v>
                </c:pt>
                <c:pt idx="10">
                  <c:v>Neispravnost cijevnih vodova za sprovođenje kiselina, lužina i drugih otrovnih i jetkih tvari</c:v>
                </c:pt>
                <c:pt idx="11">
                  <c:v>Pomanjakanje zaštite od požara i eksplozije</c:v>
                </c:pt>
                <c:pt idx="12">
                  <c:v>Pomanjkanje zaštite od visoke ili niske temperature</c:v>
                </c:pt>
                <c:pt idx="13">
                  <c:v>Pomanjkanje zaštite od toplinskog zračenja</c:v>
                </c:pt>
                <c:pt idx="14">
                  <c:v>Pomanjkanje ili neispravnost zaštite od energije zračenja</c:v>
                </c:pt>
                <c:pt idx="15">
                  <c:v>Pomanjkanje zaštite od buke i vibracije</c:v>
                </c:pt>
                <c:pt idx="16">
                  <c:v>Pomanjk. ili neisp. zaštite od kem. faktora rad. okol. (otrov. i nadraž. plinova i para, otrovnih i štetnih dimova, prašine i magle, otrovnih jetkih i agresivnih tekućina i krutih agensa)</c:v>
                </c:pt>
                <c:pt idx="17">
                  <c:v>Pomanjk. ili neispr. zaštite od biotičkih faktora radne okoline (bakterija, virusa, gljivica i parazita)</c:v>
                </c:pt>
                <c:pt idx="18">
                  <c:v>Pomanjk. ili neispr. sigurnos. instrum., aparata i uređ. na sredstvima rada kao što su ventili sigurnosti, signalni, zvučni i optički uređaji, autom. elektron. i komp. uređaji za kontrolu i vođenje procesa d.n.</c:v>
                </c:pt>
                <c:pt idx="19">
                  <c:v>Pomanjkanje odgovarajućeg osvjetljenja</c:v>
                </c:pt>
                <c:pt idx="20">
                  <c:v>Pomanjkanje ili neispravnost ventilacije prostora</c:v>
                </c:pt>
                <c:pt idx="21">
                  <c:v>Pomanjkanje ili neispravnost naprava za odstranjivanje štetnih plinova, para i prašine</c:v>
                </c:pt>
                <c:pt idx="22">
                  <c:v>Poremećaji u tehnološkom procesu rada</c:v>
                </c:pt>
                <c:pt idx="23">
                  <c:v>Ostala neprimijenjena osnovna pravila zaštite na radu koja nisu navedena pod oznakama 811 do 833</c:v>
                </c:pt>
              </c:strCache>
            </c:strRef>
          </c:cat>
          <c:val>
            <c:numRef>
              <c:f>'Uzrok ozljede_OP'!$H$32:$H$55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04096"/>
        <c:axId val="208304488"/>
      </c:barChart>
      <c:catAx>
        <c:axId val="20830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304488"/>
        <c:crosses val="autoZero"/>
        <c:auto val="1"/>
        <c:lblAlgn val="ctr"/>
        <c:lblOffset val="100"/>
        <c:noMultiLvlLbl val="0"/>
      </c:catAx>
      <c:valAx>
        <c:axId val="20830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304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840574942059827"/>
          <c:y val="0.26876814752399492"/>
          <c:w val="7.3889559069740263E-2"/>
          <c:h val="0.2224220588662579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'Uzrok ozljede_OP'!$D$58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'Uzrok ozljede_OP'!$C$59:$C$82</c:f>
              <c:strCache>
                <c:ptCount val="24"/>
                <c:pt idx="0">
                  <c:v>Neispravnost sredstava rada</c:v>
                </c:pt>
                <c:pt idx="1">
                  <c:v>Neispravnost, klizavost i zakrčenost prolaza i površina s kojih se obavlja rad</c:v>
                </c:pt>
                <c:pt idx="2">
                  <c:v>Pomanjakanje ili neispravnost zaštitnih ograda i drugih naprava za zaštitu radnika od pada</c:v>
                </c:pt>
                <c:pt idx="3">
                  <c:v>Pomanjakanje ili neispravnost zaštitne naprave na oruđu za rad</c:v>
                </c:pt>
                <c:pt idx="4">
                  <c:v>Pomanjkanje i neispravnost zaštite od slučajnog dodira dijelova pod naponom električne struje</c:v>
                </c:pt>
                <c:pt idx="5">
                  <c:v>Pomanjkanje i neispravnost zaštite od opasnog dodirnog napona električne struje</c:v>
                </c:pt>
                <c:pt idx="6">
                  <c:v>Pomanjkanje i neispravnost zaštite od atmosferskog pražnjenja</c:v>
                </c:pt>
                <c:pt idx="7">
                  <c:v>Pomanjkanje i neispravnost zaštite od statičkog elektriciteta</c:v>
                </c:pt>
                <c:pt idx="8">
                  <c:v>Pomanjkanje i neispravnost zaštite toplinske izolacije</c:v>
                </c:pt>
                <c:pt idx="9">
                  <c:v>Neispravnost energ. instalacija i uređaja za sprovođenje plinova, para, tekućina komprim. zraka i dr.</c:v>
                </c:pt>
                <c:pt idx="10">
                  <c:v>Neispravnost cijevnih vodova za sprovođenje kiselina, lužina i drugih otrovnih i jetkih tvari</c:v>
                </c:pt>
                <c:pt idx="11">
                  <c:v>Pomanjakanje zaštite od požara i eksplozije</c:v>
                </c:pt>
                <c:pt idx="12">
                  <c:v>Pomanjkanje zaštite od visoke ili niske temperature</c:v>
                </c:pt>
                <c:pt idx="13">
                  <c:v>Pomanjkanje zaštite od toplinskog zračenja</c:v>
                </c:pt>
                <c:pt idx="14">
                  <c:v>Pomanjkanje ili neispravnost zaštite od energije zračenja</c:v>
                </c:pt>
                <c:pt idx="15">
                  <c:v>Pomanjkanje zaštite od buke i vibracije</c:v>
                </c:pt>
                <c:pt idx="16">
                  <c:v>Pomanjk. ili neisp. zaštite od kem. faktora rad. okol. (otrov. i nadraž. plinova i para, otrovnih i štetnih dimova, prašine i magle, otrovnih jetkih i agresivnih tekućina i krutih agensa)</c:v>
                </c:pt>
                <c:pt idx="17">
                  <c:v>Pomanjk. ili neispr. zaštite od biotičkih faktora radne okoline (bakterija, virusa, gljivica i parazita)</c:v>
                </c:pt>
                <c:pt idx="18">
                  <c:v>Pomanjk. ili neispr. sigurnos. instrum., aparata i uređ. na sredstvima rada kao što su ventili sigurnosti, signalni, zvučni i optički uređaji, autom. elektron. i komp. uređaji za kontrolu i vođenje procesa d.n.</c:v>
                </c:pt>
                <c:pt idx="19">
                  <c:v>Pomanjkanje odgovarajućeg osvjetljenja</c:v>
                </c:pt>
                <c:pt idx="20">
                  <c:v>Pomanjkanje ili neispravnost ventilacije prostora</c:v>
                </c:pt>
                <c:pt idx="21">
                  <c:v>Pomanjkanje ili neispravnost naprava za odstranjivanje štetnih plinova, para i prašine</c:v>
                </c:pt>
                <c:pt idx="22">
                  <c:v>Poremećaji u tehnološkom procesu rada</c:v>
                </c:pt>
                <c:pt idx="23">
                  <c:v>Ostala neprimijenjena osnovna pravila zaštite na radu koja nisu navedena pod oznakama 811 do 833</c:v>
                </c:pt>
              </c:strCache>
            </c:strRef>
          </c:cat>
          <c:val>
            <c:numRef>
              <c:f>'Uzrok ozljede_OP'!$D$59:$D$82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304880"/>
        <c:axId val="208305272"/>
        <c:axId val="0"/>
      </c:bar3DChart>
      <c:catAx>
        <c:axId val="208304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305272"/>
        <c:crosses val="autoZero"/>
        <c:auto val="1"/>
        <c:lblAlgn val="ctr"/>
        <c:lblOffset val="100"/>
        <c:noMultiLvlLbl val="0"/>
      </c:catAx>
      <c:valAx>
        <c:axId val="208305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304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'Uzork ozljede_PP'!$C$20</c:f>
              <c:strCache>
                <c:ptCount val="1"/>
                <c:pt idx="0">
                  <c:v>Pomanjkanje posebnog uvjeta radnika u pogledu dobi života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'Uzork ozljede_PP'!$D$19:$H$19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'Uzork ozljede_PP'!$D$20:$H$20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'Uzork ozljede_PP'!$C$21</c:f>
              <c:strCache>
                <c:ptCount val="1"/>
                <c:pt idx="0">
                  <c:v>Pomanjkanje posebnog uvjeta radnika u pogledu stručne sposobnosti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'Uzork ozljede_PP'!$D$19:$H$19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'Uzork ozljede_PP'!$D$21:$H$21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'Uzork ozljede_PP'!$C$22</c:f>
              <c:strCache>
                <c:ptCount val="1"/>
                <c:pt idx="0">
                  <c:v>Pomanjkanje posebnog uvjeta radnika u pogledu zdravstvenog, tjelesnog ili psihičkog stanja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'Uzork ozljede_PP'!$D$19:$H$19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'Uzork ozljede_PP'!$D$22:$H$22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'Uzork ozljede_PP'!$C$23</c:f>
              <c:strCache>
                <c:ptCount val="1"/>
                <c:pt idx="0">
                  <c:v>Pomanjkanje posebnog uvjeta radnika u pogledu psihofiziološke i psihičke sposobnosti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'Uzork ozljede_PP'!$D$19:$H$19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'Uzork ozljede_PP'!$D$23:$H$23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'Uzork ozljede_PP'!$C$24</c:f>
              <c:strCache>
                <c:ptCount val="1"/>
                <c:pt idx="0">
                  <c:v>Izvođenje radne operacije na način protivan pravilima zaštite na radu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'Uzork ozljede_PP'!$D$19:$H$19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'Uzork ozljede_PP'!$D$24:$H$24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'Uzork ozljede_PP'!$C$25</c:f>
              <c:strCache>
                <c:ptCount val="1"/>
                <c:pt idx="0">
                  <c:v>Izvođenje radne operacije bez upotrebe odgovarajućeg osobnog zaštitnog sredstva ili s neispravnim osobnim zaštitnim sredstvom</c:v>
                </c:pt>
              </c:strCache>
            </c:strRef>
          </c:tx>
          <c:invertIfNegative val="0"/>
          <c:cat>
            <c:strRef>
              <c:f>'Uzork ozljede_PP'!$D$19:$H$19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'Uzork ozljede_PP'!$D$25:$H$25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'Uzork ozljede_PP'!$C$26</c:f>
              <c:strCache>
                <c:ptCount val="1"/>
                <c:pt idx="0">
                  <c:v>Zamor radnika zbog teškog ili prekovremenog rada, nedovoljnog odmora i sl.</c:v>
                </c:pt>
              </c:strCache>
            </c:strRef>
          </c:tx>
          <c:invertIfNegative val="0"/>
          <c:cat>
            <c:strRef>
              <c:f>'Uzork ozljede_PP'!$D$19:$H$19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'Uzork ozljede_PP'!$D$26:$H$26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'Uzork ozljede_PP'!$C$27</c:f>
              <c:strCache>
                <c:ptCount val="1"/>
                <c:pt idx="0">
                  <c:v>Rad radnika bez razrađene tehnologije rada i posebnih uputa kod izvođenja složenih poslova i radnih zadataka</c:v>
                </c:pt>
              </c:strCache>
            </c:strRef>
          </c:tx>
          <c:invertIfNegative val="0"/>
          <c:cat>
            <c:strRef>
              <c:f>'Uzork ozljede_PP'!$D$19:$H$19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'Uzork ozljede_PP'!$D$27:$H$27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'Uzork ozljede_PP'!$C$28</c:f>
              <c:strCache>
                <c:ptCount val="1"/>
                <c:pt idx="0">
                  <c:v>Loša organizacija rada</c:v>
                </c:pt>
              </c:strCache>
            </c:strRef>
          </c:tx>
          <c:invertIfNegative val="0"/>
          <c:cat>
            <c:strRef>
              <c:f>'Uzork ozljede_PP'!$D$19:$H$19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'Uzork ozljede_PP'!$D$28:$H$28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'Uzork ozljede_PP'!$C$29</c:f>
              <c:strCache>
                <c:ptCount val="1"/>
                <c:pt idx="0">
                  <c:v>Akutne i kronične bolesti (posljedica poremećaja funkcije organa, uzimanje alkohola, fizički nedostaci, grčevi, vrtoglavice i dr.)</c:v>
                </c:pt>
              </c:strCache>
            </c:strRef>
          </c:tx>
          <c:invertIfNegative val="0"/>
          <c:cat>
            <c:strRef>
              <c:f>'Uzork ozljede_PP'!$D$19:$H$19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'Uzork ozljede_PP'!$D$29:$H$29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'Uzork ozljede_PP'!$C$30</c:f>
              <c:strCache>
                <c:ptCount val="1"/>
                <c:pt idx="0">
                  <c:v>Ostala neprimijenjena posebna pravila zaštite na radu koja nisu navedena pod oznakama 851 do 860</c:v>
                </c:pt>
              </c:strCache>
            </c:strRef>
          </c:tx>
          <c:invertIfNegative val="0"/>
          <c:cat>
            <c:strRef>
              <c:f>'Uzork ozljede_PP'!$D$19:$H$19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'Uzork ozljede_PP'!$D$30:$H$30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'Uzork ozljede_PP'!$C$31</c:f>
              <c:strCache>
                <c:ptCount val="1"/>
                <c:pt idx="0">
                  <c:v>Protupravno djelovanje treće osobe</c:v>
                </c:pt>
              </c:strCache>
            </c:strRef>
          </c:tx>
          <c:invertIfNegative val="0"/>
          <c:cat>
            <c:strRef>
              <c:f>'Uzork ozljede_PP'!$D$19:$H$19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'Uzork ozljede_PP'!$D$31:$H$31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'Uzork ozljede_PP'!$C$32</c:f>
              <c:strCache>
                <c:ptCount val="1"/>
                <c:pt idx="0">
                  <c:v>Viša sila</c:v>
                </c:pt>
              </c:strCache>
            </c:strRef>
          </c:tx>
          <c:invertIfNegative val="0"/>
          <c:cat>
            <c:strRef>
              <c:f>'Uzork ozljede_PP'!$D$19:$H$19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'Uzork ozljede_PP'!$D$32:$H$32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568032"/>
        <c:axId val="208256696"/>
      </c:barChart>
      <c:catAx>
        <c:axId val="206568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256696"/>
        <c:crosses val="autoZero"/>
        <c:auto val="1"/>
        <c:lblAlgn val="ctr"/>
        <c:lblOffset val="100"/>
        <c:noMultiLvlLbl val="0"/>
      </c:catAx>
      <c:valAx>
        <c:axId val="208256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6568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079365079365081"/>
          <c:y val="2.0368783016047044E-2"/>
          <c:w val="0.33862433862433861"/>
          <c:h val="0.9796312169839529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'Uzork ozljede_PP'!$C$20</c:f>
              <c:strCache>
                <c:ptCount val="1"/>
                <c:pt idx="0">
                  <c:v>Pomanjkanje posebnog uvjeta radnika u pogledu dobi života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'Uzork ozljede_PP'!$C$21</c:f>
              <c:strCache>
                <c:ptCount val="1"/>
                <c:pt idx="0">
                  <c:v>Pomanjkanje posebnog uvjeta radnika u pogledu stručne sposobnosti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'Uzork ozljede_PP'!$C$22</c:f>
              <c:strCache>
                <c:ptCount val="1"/>
                <c:pt idx="0">
                  <c:v>Pomanjkanje posebnog uvjeta radnika u pogledu zdravstvenog, tjelesnog ili psihičkog stanja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'Uzork ozljede_PP'!$C$23</c:f>
              <c:strCache>
                <c:ptCount val="1"/>
                <c:pt idx="0">
                  <c:v>Pomanjkanje posebnog uvjeta radnika u pogledu psihofiziološke i psihičke sposobnosti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'Uzork ozljede_PP'!$C$24</c:f>
              <c:strCache>
                <c:ptCount val="1"/>
                <c:pt idx="0">
                  <c:v>Izvođenje radne operacije na način protivan pravilima zaštite na radu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'Uzork ozljede_PP'!$C$25</c:f>
              <c:strCache>
                <c:ptCount val="1"/>
                <c:pt idx="0">
                  <c:v>Izvođenje radne operacije bez upotrebe odgovarajućeg osobnog zaštitnog sredstva ili s neispravnim osobnim zaštitnim sredstvom</c:v>
                </c:pt>
              </c:strCache>
            </c:strRef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'Uzork ozljede_PP'!$C$26</c:f>
              <c:strCache>
                <c:ptCount val="1"/>
                <c:pt idx="0">
                  <c:v>Zamor radnika zbog teškog ili prekovremenog rada, nedovoljnog odmora i sl.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'Uzork ozljede_PP'!$C$27</c:f>
              <c:strCache>
                <c:ptCount val="1"/>
                <c:pt idx="0">
                  <c:v>Rad radnika bez razrađene tehnologije rada i posebnih uputa kod izvođenja složenih poslova i radnih zadataka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'Uzork ozljede_PP'!$C$28</c:f>
              <c:strCache>
                <c:ptCount val="1"/>
                <c:pt idx="0">
                  <c:v>Loša organizacija rada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'Uzork ozljede_PP'!$C$29</c:f>
              <c:strCache>
                <c:ptCount val="1"/>
                <c:pt idx="0">
                  <c:v>Akutne i kronične bolesti (posljedica poremećaja funkcije organa, uzimanje alkohola, fizički nedostaci, grčevi, vrtoglavice i dr.)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'Uzork ozljede_PP'!$C$30</c:f>
              <c:strCache>
                <c:ptCount val="1"/>
                <c:pt idx="0">
                  <c:v>Ostala neprimijenjena posebna pravila zaštite na radu koja nisu navedena pod oznakama 851 do 860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'Uzork ozljede_PP'!$C$31</c:f>
              <c:strCache>
                <c:ptCount val="1"/>
                <c:pt idx="0">
                  <c:v>Protupravno djelovanje treće osobe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'Uzork ozljede_PP'!$C$32</c:f>
              <c:strCache>
                <c:ptCount val="1"/>
                <c:pt idx="0">
                  <c:v>Viša sila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'Uzork ozljede_PP'!$H$19</c:f>
              <c:strCache>
                <c:ptCount val="1"/>
                <c:pt idx="0">
                  <c:v>2017.</c:v>
                </c:pt>
              </c:strCache>
            </c:strRef>
          </c:cat>
          <c:val>
            <c:numRef>
              <c:f>'Uzork ozljede_PP'!$H$32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257480"/>
        <c:axId val="208257872"/>
        <c:axId val="0"/>
      </c:bar3DChart>
      <c:catAx>
        <c:axId val="20825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257872"/>
        <c:crosses val="autoZero"/>
        <c:auto val="1"/>
        <c:lblAlgn val="ctr"/>
        <c:lblOffset val="100"/>
        <c:noMultiLvlLbl val="0"/>
      </c:catAx>
      <c:valAx>
        <c:axId val="20825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257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006915629322271"/>
          <c:y val="1.422085897220092E-2"/>
          <c:w val="0.33886583679114801"/>
          <c:h val="0.9842412453787694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'Prema načinu nastanka'!$C$16</c:f>
              <c:strCache>
                <c:ptCount val="1"/>
                <c:pt idx="0">
                  <c:v>2013.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'Prema načinu nastanka'!$B$17:$B$25</c:f>
              <c:strCache>
                <c:ptCount val="9"/>
                <c:pt idx="0">
                  <c:v>Pad radnika</c:v>
                </c:pt>
                <c:pt idx="1">
                  <c:v>Pad predmeta na radnika</c:v>
                </c:pt>
                <c:pt idx="2">
                  <c:v>Sudar radnika s predmetima</c:v>
                </c:pt>
                <c:pt idx="3">
                  <c:v>Uklještenje tijela radnika</c:v>
                </c:pt>
                <c:pt idx="4">
                  <c:v>Prekomjerna tjelesna naprezanja ili pogrešni pokreti radnika</c:v>
                </c:pt>
                <c:pt idx="5">
                  <c:v>Izloženost radnika</c:v>
                </c:pt>
                <c:pt idx="6">
                  <c:v>Dodir radnika s predmetom pod naponom električne struje</c:v>
                </c:pt>
                <c:pt idx="7">
                  <c:v>Utjecaj štetnih materija ili radijacija na radnika</c:v>
                </c:pt>
                <c:pt idx="8">
                  <c:v>Ostali načini nastanka povreda radnika na radu</c:v>
                </c:pt>
              </c:strCache>
            </c:strRef>
          </c:cat>
          <c:val>
            <c:numRef>
              <c:f>'Prema načinu nastanka'!$C$17:$C$25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'Prema načinu nastanka'!$D$16</c:f>
              <c:strCache>
                <c:ptCount val="1"/>
                <c:pt idx="0">
                  <c:v>2014.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'Prema načinu nastanka'!$B$17:$B$25</c:f>
              <c:strCache>
                <c:ptCount val="9"/>
                <c:pt idx="0">
                  <c:v>Pad radnika</c:v>
                </c:pt>
                <c:pt idx="1">
                  <c:v>Pad predmeta na radnika</c:v>
                </c:pt>
                <c:pt idx="2">
                  <c:v>Sudar radnika s predmetima</c:v>
                </c:pt>
                <c:pt idx="3">
                  <c:v>Uklještenje tijela radnika</c:v>
                </c:pt>
                <c:pt idx="4">
                  <c:v>Prekomjerna tjelesna naprezanja ili pogrešni pokreti radnika</c:v>
                </c:pt>
                <c:pt idx="5">
                  <c:v>Izloženost radnika</c:v>
                </c:pt>
                <c:pt idx="6">
                  <c:v>Dodir radnika s predmetom pod naponom električne struje</c:v>
                </c:pt>
                <c:pt idx="7">
                  <c:v>Utjecaj štetnih materija ili radijacija na radnika</c:v>
                </c:pt>
                <c:pt idx="8">
                  <c:v>Ostali načini nastanka povreda radnika na radu</c:v>
                </c:pt>
              </c:strCache>
            </c:strRef>
          </c:cat>
          <c:val>
            <c:numRef>
              <c:f>'Prema načinu nastanka'!$D$17:$D$25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'Prema načinu nastanka'!$E$16</c:f>
              <c:strCache>
                <c:ptCount val="1"/>
                <c:pt idx="0">
                  <c:v>2015.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'Prema načinu nastanka'!$B$17:$B$25</c:f>
              <c:strCache>
                <c:ptCount val="9"/>
                <c:pt idx="0">
                  <c:v>Pad radnika</c:v>
                </c:pt>
                <c:pt idx="1">
                  <c:v>Pad predmeta na radnika</c:v>
                </c:pt>
                <c:pt idx="2">
                  <c:v>Sudar radnika s predmetima</c:v>
                </c:pt>
                <c:pt idx="3">
                  <c:v>Uklještenje tijela radnika</c:v>
                </c:pt>
                <c:pt idx="4">
                  <c:v>Prekomjerna tjelesna naprezanja ili pogrešni pokreti radnika</c:v>
                </c:pt>
                <c:pt idx="5">
                  <c:v>Izloženost radnika</c:v>
                </c:pt>
                <c:pt idx="6">
                  <c:v>Dodir radnika s predmetom pod naponom električne struje</c:v>
                </c:pt>
                <c:pt idx="7">
                  <c:v>Utjecaj štetnih materija ili radijacija na radnika</c:v>
                </c:pt>
                <c:pt idx="8">
                  <c:v>Ostali načini nastanka povreda radnika na radu</c:v>
                </c:pt>
              </c:strCache>
            </c:strRef>
          </c:cat>
          <c:val>
            <c:numRef>
              <c:f>'Prema načinu nastanka'!$E$17:$E$25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'Prema načinu nastanka'!$F$16</c:f>
              <c:strCache>
                <c:ptCount val="1"/>
                <c:pt idx="0">
                  <c:v>2016.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'Prema načinu nastanka'!$B$17:$B$25</c:f>
              <c:strCache>
                <c:ptCount val="9"/>
                <c:pt idx="0">
                  <c:v>Pad radnika</c:v>
                </c:pt>
                <c:pt idx="1">
                  <c:v>Pad predmeta na radnika</c:v>
                </c:pt>
                <c:pt idx="2">
                  <c:v>Sudar radnika s predmetima</c:v>
                </c:pt>
                <c:pt idx="3">
                  <c:v>Uklještenje tijela radnika</c:v>
                </c:pt>
                <c:pt idx="4">
                  <c:v>Prekomjerna tjelesna naprezanja ili pogrešni pokreti radnika</c:v>
                </c:pt>
                <c:pt idx="5">
                  <c:v>Izloženost radnika</c:v>
                </c:pt>
                <c:pt idx="6">
                  <c:v>Dodir radnika s predmetom pod naponom električne struje</c:v>
                </c:pt>
                <c:pt idx="7">
                  <c:v>Utjecaj štetnih materija ili radijacija na radnika</c:v>
                </c:pt>
                <c:pt idx="8">
                  <c:v>Ostali načini nastanka povreda radnika na radu</c:v>
                </c:pt>
              </c:strCache>
            </c:strRef>
          </c:cat>
          <c:val>
            <c:numRef>
              <c:f>'Prema načinu nastanka'!$F$17:$F$25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'Prema načinu nastanka'!$G$16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'Prema načinu nastanka'!$B$17:$B$25</c:f>
              <c:strCache>
                <c:ptCount val="9"/>
                <c:pt idx="0">
                  <c:v>Pad radnika</c:v>
                </c:pt>
                <c:pt idx="1">
                  <c:v>Pad predmeta na radnika</c:v>
                </c:pt>
                <c:pt idx="2">
                  <c:v>Sudar radnika s predmetima</c:v>
                </c:pt>
                <c:pt idx="3">
                  <c:v>Uklještenje tijela radnika</c:v>
                </c:pt>
                <c:pt idx="4">
                  <c:v>Prekomjerna tjelesna naprezanja ili pogrešni pokreti radnika</c:v>
                </c:pt>
                <c:pt idx="5">
                  <c:v>Izloženost radnika</c:v>
                </c:pt>
                <c:pt idx="6">
                  <c:v>Dodir radnika s predmetom pod naponom električne struje</c:v>
                </c:pt>
                <c:pt idx="7">
                  <c:v>Utjecaj štetnih materija ili radijacija na radnika</c:v>
                </c:pt>
                <c:pt idx="8">
                  <c:v>Ostali načini nastanka povreda radnika na radu</c:v>
                </c:pt>
              </c:strCache>
            </c:strRef>
          </c:cat>
          <c:val>
            <c:numRef>
              <c:f>'Prema načinu nastanka'!$G$17:$G$25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258656"/>
        <c:axId val="208259048"/>
        <c:axId val="0"/>
      </c:bar3DChart>
      <c:catAx>
        <c:axId val="2082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259048"/>
        <c:crosses val="autoZero"/>
        <c:auto val="1"/>
        <c:lblAlgn val="ctr"/>
        <c:lblOffset val="100"/>
        <c:noMultiLvlLbl val="0"/>
      </c:catAx>
      <c:valAx>
        <c:axId val="20825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258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'Prema načinu nastanka'!$C$27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'Prema načinu nastanka'!$B$28:$B$36</c:f>
              <c:strCache>
                <c:ptCount val="9"/>
                <c:pt idx="0">
                  <c:v>Pad radnika</c:v>
                </c:pt>
                <c:pt idx="1">
                  <c:v>Pad predmeta na radnika</c:v>
                </c:pt>
                <c:pt idx="2">
                  <c:v>Sudar radnika s predmetima</c:v>
                </c:pt>
                <c:pt idx="3">
                  <c:v>Uklještenje tijela radnika</c:v>
                </c:pt>
                <c:pt idx="4">
                  <c:v>Prekomjerna tjelesna naprezanja ili pogrešni pokreti radnika</c:v>
                </c:pt>
                <c:pt idx="5">
                  <c:v>Izloženost radnika</c:v>
                </c:pt>
                <c:pt idx="6">
                  <c:v>Dodir radnika s predmetom pod naponom električne struje</c:v>
                </c:pt>
                <c:pt idx="7">
                  <c:v>Utjecaj štetnih materija ili radijacija na radnika</c:v>
                </c:pt>
                <c:pt idx="8">
                  <c:v>Ostali načini nastanka povreda radnika na radu</c:v>
                </c:pt>
              </c:strCache>
            </c:strRef>
          </c:cat>
          <c:val>
            <c:numRef>
              <c:f>'Prema načinu nastanka'!$C$28:$C$36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259832"/>
        <c:axId val="208260224"/>
        <c:axId val="0"/>
      </c:bar3DChart>
      <c:catAx>
        <c:axId val="20825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260224"/>
        <c:crosses val="autoZero"/>
        <c:auto val="1"/>
        <c:lblAlgn val="ctr"/>
        <c:lblOffset val="100"/>
        <c:noMultiLvlLbl val="0"/>
      </c:catAx>
      <c:valAx>
        <c:axId val="20826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8259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'Izgubljeno rad.vrije. ozl_2017.'!$C$10:$C$11</c:f>
              <c:strCache>
                <c:ptCount val="2"/>
                <c:pt idx="0">
                  <c:v>Postotak ozljeda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296296296296289"/>
                  <c:y val="1.22044241037376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>
                        <a:solidFill>
                          <a:sysClr val="windowText" lastClr="000000"/>
                        </a:solidFill>
                      </a:rPr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'Izgubljeno rad.vrije. ozl_2017.'!$B$12:$B$15</c:f>
              <c:strCache>
                <c:ptCount val="4"/>
                <c:pt idx="0">
                  <c:v>Na mjestu obavljanja poslova i radnih zadataka</c:v>
                </c:pt>
                <c:pt idx="1">
                  <c:v>Na redovnom putu od stana do stalnog mjesta rada i obratno</c:v>
                </c:pt>
                <c:pt idx="2">
                  <c:v>Na službenom putu</c:v>
                </c:pt>
                <c:pt idx="3">
                  <c:v>Na drugom mjestu prilikom obavljanja radnih zadataka</c:v>
                </c:pt>
              </c:strCache>
            </c:strRef>
          </c:cat>
          <c:val>
            <c:numRef>
              <c:f>'Izgubljeno rad.vrije. ozl_2017.'!$C$12:$C$15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BROJ OZLJEDA</a:t>
            </a:r>
            <a:r>
              <a:rPr lang="hr-HR"/>
              <a:t> po satima u 2017.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'ONR po satima'!$C$1</c:f>
              <c:strCache>
                <c:ptCount val="1"/>
                <c:pt idx="0">
                  <c:v>BROJ OZLJEDA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'ONR po satima'!$B$2:$B$15</c:f>
              <c:strCache>
                <c:ptCount val="14"/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  <c:pt idx="7">
                  <c:v>7 h</c:v>
                </c:pt>
                <c:pt idx="8">
                  <c:v>8 h</c:v>
                </c:pt>
                <c:pt idx="9">
                  <c:v>9 h</c:v>
                </c:pt>
                <c:pt idx="10">
                  <c:v>10 h</c:v>
                </c:pt>
                <c:pt idx="11">
                  <c:v>11 h</c:v>
                </c:pt>
                <c:pt idx="12">
                  <c:v>12 h</c:v>
                </c:pt>
                <c:pt idx="13">
                  <c:v>Izvan mjesta rada</c:v>
                </c:pt>
              </c:strCache>
            </c:strRef>
          </c:cat>
          <c:val>
            <c:numRef>
              <c:f>'ONR po satima'!$C$2:$C$15</c:f>
              <c:numCache>
                <c:formatCode>General</c:formatCode>
                <c:ptCount val="1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4651096"/>
        <c:axId val="234651488"/>
        <c:axId val="0"/>
      </c:bar3DChart>
      <c:catAx>
        <c:axId val="23465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651488"/>
        <c:crosses val="autoZero"/>
        <c:auto val="1"/>
        <c:lblAlgn val="ctr"/>
        <c:lblOffset val="100"/>
        <c:noMultiLvlLbl val="0"/>
      </c:catAx>
      <c:valAx>
        <c:axId val="23465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651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BROJ OZLJEDA</a:t>
            </a:r>
            <a:r>
              <a:rPr lang="hr-HR"/>
              <a:t> po smjenama u 2017.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'ONR po smjenama'!$C$1</c:f>
              <c:strCache>
                <c:ptCount val="1"/>
                <c:pt idx="0">
                  <c:v>BROJ OZLJEDA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6.420545746388443E-3"/>
                  <c:y val="-1.8757324772247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841091492776886E-2"/>
                  <c:y val="-1.5631103976872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121455323702513E-2"/>
                  <c:y val="-1.563110397687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'ONR po smjenama'!$B$2:$B$6</c:f>
              <c:strCache>
                <c:ptCount val="5"/>
                <c:pt idx="1">
                  <c:v>1. smjena</c:v>
                </c:pt>
                <c:pt idx="2">
                  <c:v>2. smjena</c:v>
                </c:pt>
                <c:pt idx="3">
                  <c:v>3. smjena</c:v>
                </c:pt>
                <c:pt idx="4">
                  <c:v>Izvan mjesta rada</c:v>
                </c:pt>
              </c:strCache>
            </c:strRef>
          </c:cat>
          <c:val>
            <c:numRef>
              <c:f>'ONR po smjenama'!$C$2:$C$6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4652272"/>
        <c:axId val="234652664"/>
        <c:axId val="0"/>
      </c:bar3DChart>
      <c:catAx>
        <c:axId val="23465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652664"/>
        <c:crosses val="autoZero"/>
        <c:auto val="1"/>
        <c:lblAlgn val="ctr"/>
        <c:lblOffset val="100"/>
        <c:noMultiLvlLbl val="0"/>
      </c:catAx>
      <c:valAx>
        <c:axId val="23465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652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BROJ OZLJEDA</a:t>
            </a:r>
            <a:r>
              <a:rPr lang="hr-HR"/>
              <a:t> prema danima u tjednu u 2017.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 danima u tjednu'!$C$1</c:f>
              <c:strCache>
                <c:ptCount val="1"/>
                <c:pt idx="0">
                  <c:v>BROJ OZLJEDA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 danima u tjednu'!$B$2:$B$9</c:f>
              <c:strCache>
                <c:ptCount val="8"/>
                <c:pt idx="1">
                  <c:v>Ponedjeljak</c:v>
                </c:pt>
                <c:pt idx="2">
                  <c:v>Utorak</c:v>
                </c:pt>
                <c:pt idx="3">
                  <c:v>Srijeda</c:v>
                </c:pt>
                <c:pt idx="4">
                  <c:v>Četvrtak</c:v>
                </c:pt>
                <c:pt idx="5">
                  <c:v>Petak</c:v>
                </c:pt>
                <c:pt idx="6">
                  <c:v>Subota</c:v>
                </c:pt>
                <c:pt idx="7">
                  <c:v>Nedjelja</c:v>
                </c:pt>
              </c:strCache>
            </c:strRef>
          </c:cat>
          <c:val>
            <c:numRef>
              <c:f>'Po danima u tjednu'!$C$2:$C$9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4653448"/>
        <c:axId val="234653840"/>
        <c:axId val="0"/>
      </c:bar3DChart>
      <c:catAx>
        <c:axId val="23465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653840"/>
        <c:crosses val="autoZero"/>
        <c:auto val="1"/>
        <c:lblAlgn val="ctr"/>
        <c:lblOffset val="100"/>
        <c:noMultiLvlLbl val="0"/>
      </c:catAx>
      <c:valAx>
        <c:axId val="23465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653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'Opći podaci'!$B$26</c:f>
              <c:strCache>
                <c:ptCount val="1"/>
                <c:pt idx="0">
                  <c:v>Broj ozljeda na 1.000 zaposlenih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56058242329695E-2"/>
                  <c:y val="-1.038961038961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720748829953161E-2"/>
                  <c:y val="-1.038961038961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720748829953199E-2"/>
                  <c:y val="-6.926406926406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560582423297008E-2"/>
                  <c:y val="-3.174566501740049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720748829953199E-2"/>
                  <c:y val="-3.4632034632034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'Opći podaci'!$C$24:$G$25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podaci'!$C$26:$G$26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'Opći podaci'!$B$27</c:f>
              <c:strCache>
                <c:ptCount val="1"/>
                <c:pt idx="0">
                  <c:v>Broj ozljeda na 1.000 zaposlenika u grani djelatnosti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8809152366094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720748829953199E-2"/>
                  <c:y val="-1.038961038961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720748829953122E-2"/>
                  <c:y val="-1.038961038961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800832033281331E-2"/>
                  <c:y val="-6.9264069264069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88091523660931E-2"/>
                  <c:y val="-1.038961038961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'Opći podaci'!$C$24:$G$25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podaci'!$C$27:$G$27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584016"/>
        <c:axId val="205584408"/>
        <c:axId val="0"/>
      </c:bar3DChart>
      <c:catAx>
        <c:axId val="20558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5584408"/>
        <c:crosses val="autoZero"/>
        <c:auto val="1"/>
        <c:lblAlgn val="ctr"/>
        <c:lblOffset val="100"/>
        <c:noMultiLvlLbl val="0"/>
      </c:catAx>
      <c:valAx>
        <c:axId val="20558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5584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202283849918513E-2"/>
                  <c:y val="-2.42700008934035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022294725394236"/>
                  <c:y val="-9.101250335026355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5676998368678633E-2"/>
                  <c:y val="-2.4270000893403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[VALUE] 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danima u tjednu'!$B$15:$B$21</c:f>
              <c:strCache>
                <c:ptCount val="7"/>
                <c:pt idx="0">
                  <c:v>Ponedjeljak</c:v>
                </c:pt>
                <c:pt idx="1">
                  <c:v>Utorak</c:v>
                </c:pt>
                <c:pt idx="2">
                  <c:v>Srijeda</c:v>
                </c:pt>
                <c:pt idx="3">
                  <c:v>Četvrtak</c:v>
                </c:pt>
                <c:pt idx="4">
                  <c:v>Petak</c:v>
                </c:pt>
                <c:pt idx="5">
                  <c:v>Subota</c:v>
                </c:pt>
                <c:pt idx="6">
                  <c:v>Nedjelja</c:v>
                </c:pt>
              </c:strCache>
            </c:strRef>
          </c:cat>
          <c:val>
            <c:numRef>
              <c:f>'Po danima u tjednu'!$C$15:$C$21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BROJ OZLJEDA</a:t>
            </a:r>
            <a:r>
              <a:rPr lang="hr-HR"/>
              <a:t> po dobnoj skupini u 2017. 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 dobnim skupinama'!$C$1</c:f>
              <c:strCache>
                <c:ptCount val="1"/>
                <c:pt idx="0">
                  <c:v>BROJ OZLJEDA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085728693898134E-2"/>
                  <c:y val="-9.009009009008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102874432677761E-2"/>
                  <c:y val="-6.006006006006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085728693898061E-2"/>
                  <c:y val="-6.006006006006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0685829551185081E-3"/>
                  <c:y val="-3.003003003003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137165910237089E-2"/>
                  <c:y val="-9.009009009008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102874432677761E-2"/>
                  <c:y val="-1.5015015015014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102874432677761E-2"/>
                  <c:y val="-3.003003003003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2102874432677614E-2"/>
                  <c:y val="-6.006006006006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 dobnim skupinama'!$B$2:$B$9</c:f>
              <c:strCache>
                <c:ptCount val="8"/>
                <c:pt idx="0">
                  <c:v>do 20 god.</c:v>
                </c:pt>
                <c:pt idx="1">
                  <c:v>21-25 god.</c:v>
                </c:pt>
                <c:pt idx="2">
                  <c:v>26-30 god.</c:v>
                </c:pt>
                <c:pt idx="3">
                  <c:v>31-35 god.</c:v>
                </c:pt>
                <c:pt idx="4">
                  <c:v>36-40 god.</c:v>
                </c:pt>
                <c:pt idx="5">
                  <c:v>41-45 god.</c:v>
                </c:pt>
                <c:pt idx="6">
                  <c:v>46-50 god.</c:v>
                </c:pt>
                <c:pt idx="7">
                  <c:v>51 i   više god.</c:v>
                </c:pt>
              </c:strCache>
            </c:strRef>
          </c:cat>
          <c:val>
            <c:numRef>
              <c:f>'Po dobnim skupinama'!$C$2:$C$9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116384"/>
        <c:axId val="235116776"/>
        <c:axId val="0"/>
      </c:bar3DChart>
      <c:catAx>
        <c:axId val="2351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116776"/>
        <c:crosses val="autoZero"/>
        <c:auto val="1"/>
        <c:lblAlgn val="ctr"/>
        <c:lblOffset val="100"/>
        <c:noMultiLvlLbl val="0"/>
      </c:catAx>
      <c:valAx>
        <c:axId val="23511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11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2.2675736961451248E-3"/>
                  <c:y val="-1.67293997201579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210884353741496E-2"/>
                  <c:y val="-1.67293997201579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36507936507927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351473922902577E-2"/>
                  <c:y val="-1.00376398320947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070294784580498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dobnim skupinama'!$B$16:$B$23</c:f>
              <c:strCache>
                <c:ptCount val="8"/>
                <c:pt idx="0">
                  <c:v>do 20 god.</c:v>
                </c:pt>
                <c:pt idx="1">
                  <c:v>21-25 god.</c:v>
                </c:pt>
                <c:pt idx="2">
                  <c:v>26-30 god.</c:v>
                </c:pt>
                <c:pt idx="3">
                  <c:v>31-35 god.</c:v>
                </c:pt>
                <c:pt idx="4">
                  <c:v>36-40 god.</c:v>
                </c:pt>
                <c:pt idx="5">
                  <c:v>41-45 god.</c:v>
                </c:pt>
                <c:pt idx="6">
                  <c:v>46-50 god.</c:v>
                </c:pt>
                <c:pt idx="7">
                  <c:v>51 i   više god.</c:v>
                </c:pt>
              </c:strCache>
            </c:strRef>
          </c:cat>
          <c:val>
            <c:numRef>
              <c:f>'Po dobnim skupinama'!$C$16:$C$23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 trajanju nesposobnosti'!$C$1</c:f>
              <c:strCache>
                <c:ptCount val="1"/>
                <c:pt idx="0">
                  <c:v>BROJ OZLJEDA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1674323634507405E-3"/>
                  <c:y val="-8.752735229759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251148545176111E-2"/>
                  <c:y val="-1.167031363967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293006636038795E-2"/>
                  <c:y val="-5.8351568198396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20929045431335E-2"/>
                  <c:y val="-5.8351568198396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209290454313499E-2"/>
                  <c:y val="-2.9175784099198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674323634507405E-3"/>
                  <c:y val="-2.9175784099197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209290454313276E-2"/>
                  <c:y val="-1.06976639227126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 trajanju nesposobnosti'!$B$2:$B$8</c:f>
              <c:strCache>
                <c:ptCount val="7"/>
                <c:pt idx="0">
                  <c:v>0</c:v>
                </c:pt>
                <c:pt idx="1">
                  <c:v>1-3</c:v>
                </c:pt>
                <c:pt idx="2">
                  <c:v>4-7</c:v>
                </c:pt>
                <c:pt idx="3">
                  <c:v>8-15</c:v>
                </c:pt>
                <c:pt idx="4">
                  <c:v>16-30</c:v>
                </c:pt>
                <c:pt idx="5">
                  <c:v>31-90</c:v>
                </c:pt>
                <c:pt idx="6">
                  <c:v>više od 90</c:v>
                </c:pt>
              </c:strCache>
            </c:strRef>
          </c:cat>
          <c:val>
            <c:numRef>
              <c:f>'Po trajanju nesposobnosti'!$C$2:$C$8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117952"/>
        <c:axId val="235118344"/>
        <c:axId val="0"/>
      </c:bar3DChart>
      <c:catAx>
        <c:axId val="235117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Broj izgubljenih dana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118344"/>
        <c:crosses val="autoZero"/>
        <c:auto val="1"/>
        <c:lblAlgn val="ctr"/>
        <c:lblOffset val="100"/>
        <c:noMultiLvlLbl val="0"/>
      </c:catAx>
      <c:valAx>
        <c:axId val="23511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Broj o</a:t>
                </a:r>
                <a:r>
                  <a:rPr lang="hr-HR">
                    <a:solidFill>
                      <a:sysClr val="windowText" lastClr="000000"/>
                    </a:solidFill>
                  </a:rPr>
                  <a:t>z</a:t>
                </a:r>
                <a:r>
                  <a:rPr lang="en-US">
                    <a:solidFill>
                      <a:sysClr val="windowText" lastClr="000000"/>
                    </a:solidFill>
                  </a:rPr>
                  <a:t>ljeda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117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2.3767082590612002E-2"/>
                  <c:y val="-1.08843521867834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143790849673203E-2"/>
                  <c:y val="-1.08843521867834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547831253713607E-2"/>
                  <c:y val="-3.62811739559450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43137254901960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[VALUE]%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trajanju nesposobnosti'!$B$15:$B$21</c:f>
              <c:strCache>
                <c:ptCount val="7"/>
                <c:pt idx="0">
                  <c:v>0</c:v>
                </c:pt>
                <c:pt idx="1">
                  <c:v>1-3</c:v>
                </c:pt>
                <c:pt idx="2">
                  <c:v>4-7</c:v>
                </c:pt>
                <c:pt idx="3">
                  <c:v>8-15</c:v>
                </c:pt>
                <c:pt idx="4">
                  <c:v>16-30</c:v>
                </c:pt>
                <c:pt idx="5">
                  <c:v>31-90</c:v>
                </c:pt>
                <c:pt idx="6">
                  <c:v>više od 90</c:v>
                </c:pt>
              </c:strCache>
            </c:strRef>
          </c:cat>
          <c:val>
            <c:numRef>
              <c:f>'Po trajanju nesposobnosti'!$C$15:$C$21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'Index učestalosti po mjesecima'!$C$17</c:f>
              <c:strCache>
                <c:ptCount val="1"/>
                <c:pt idx="0">
                  <c:v>INDEKS  UČESTALOSTI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'Index učestalosti po mjesecima'!$B$18:$B$29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'Index učestalosti po mjesecima'!$C$18:$C$29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'Index učestalosti po mjesecima'!$D$17</c:f>
              <c:strCache>
                <c:ptCount val="1"/>
                <c:pt idx="0">
                  <c:v>INDEKS  TEŽINE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6628352490421452E-3"/>
                  <c:y val="-2.8673835125449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'Index učestalosti po mjesecima'!$B$18:$B$29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'Index učestalosti po mjesecima'!$D$18:$D$29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864096"/>
        <c:axId val="235864488"/>
        <c:axId val="0"/>
      </c:bar3DChart>
      <c:catAx>
        <c:axId val="2358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864488"/>
        <c:crosses val="autoZero"/>
        <c:auto val="1"/>
        <c:lblAlgn val="ctr"/>
        <c:lblOffset val="100"/>
        <c:noMultiLvlLbl val="0"/>
      </c:catAx>
      <c:valAx>
        <c:axId val="23586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864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'Index učestalosti po godinama'!$B$12</c:f>
              <c:strCache>
                <c:ptCount val="1"/>
                <c:pt idx="0">
                  <c:v>Indeks učestalosti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1686223381138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168759218005117E-2"/>
                  <c:y val="6.6666666666666671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1.39069969578443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906996957844416E-2"/>
                  <c:y val="-3.3333333333333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906996957844416E-2"/>
                  <c:y val="-1.22220810316991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'Index učestalosti po godinama'!$C$11:$G$11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'Index učestalosti po godinama'!$C$12:$G$12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'Index učestalosti po godinama'!$B$13</c:f>
              <c:strCache>
                <c:ptCount val="1"/>
                <c:pt idx="0">
                  <c:v>Indeks težine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906996957844416E-2"/>
                  <c:y val="-1.3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383746197305518E-2"/>
                  <c:y val="-0.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645371577574969E-2"/>
                  <c:y val="-0.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645371577574969E-2"/>
                  <c:y val="-0.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168622338113735E-2"/>
                  <c:y val="-1.00000000000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'Index učestalosti po godinama'!$C$11:$G$11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'Index učestalosti po godinama'!$C$13:$G$13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865272"/>
        <c:axId val="235865664"/>
        <c:axId val="0"/>
      </c:bar3DChart>
      <c:catAx>
        <c:axId val="23586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865664"/>
        <c:crosses val="autoZero"/>
        <c:auto val="1"/>
        <c:lblAlgn val="ctr"/>
        <c:lblOffset val="100"/>
        <c:noMultiLvlLbl val="0"/>
      </c:catAx>
      <c:valAx>
        <c:axId val="23586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865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rgbClr val="002060"/>
                </a:solidFill>
              </a:rPr>
              <a:t>TROŠKOVI ONR U 2017. GODINI</a:t>
            </a:r>
            <a:endParaRPr lang="en-US" b="1">
              <a:solidFill>
                <a:srgbClr val="002060"/>
              </a:solidFill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'TROŠKOVI OZLJEDA NA RADU u 2017'!$C$94</c:f>
              <c:strCache>
                <c:ptCount val="1"/>
                <c:pt idx="0">
                  <c:v>UKUPNO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-2.1015761821366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755274261603373E-2"/>
                  <c:y val="-3.2691185055458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188395459088199E-17"/>
                  <c:y val="-3.9696438995913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'TROŠKOVI OZLJEDA NA RADU u 2017'!$B$95:$B$109</c:f>
              <c:strCache>
                <c:ptCount val="15"/>
                <c:pt idx="0">
                  <c:v>TROŠKOVI PRVE POMOĆI</c:v>
                </c:pt>
                <c:pt idx="1">
                  <c:v>TROŠKOVI MEDICINSKE POMOĆI</c:v>
                </c:pt>
                <c:pt idx="2">
                  <c:v>TROŠKOVI LIJEČENJA U BOLNICI</c:v>
                </c:pt>
                <c:pt idx="3">
                  <c:v>NAKNADA PLAĆE OZLIJEĐENOG RADNIKA</c:v>
                </c:pt>
                <c:pt idx="4">
                  <c:v>IZGUBLJENO RADNO VRIJEME OZLIJEĐENOG RADNIKA</c:v>
                </c:pt>
                <c:pt idx="5">
                  <c:v>IZGUBLJENO RADNO VRIJEME DRUGIH RADNIKA</c:v>
                </c:pt>
                <c:pt idx="6">
                  <c:v>IZGUBLJENO RADNO VRIJEME VODITELJA POSLOVA</c:v>
                </c:pt>
                <c:pt idx="7">
                  <c:v>GUBITCI U PROIZVODNJI</c:v>
                </c:pt>
                <c:pt idx="8">
                  <c:v>TROŠKOVI ZAPOŠLJAVANJA NOVOG RADNIKA</c:v>
                </c:pt>
                <c:pt idx="9">
                  <c:v>TROŠKOVI SUDSKIH POSTUPAKA</c:v>
                </c:pt>
                <c:pt idx="10">
                  <c:v>NAKNADA ŠTETE</c:v>
                </c:pt>
                <c:pt idx="11">
                  <c:v>JEDNOKRATNA NOVČANA POMOĆ</c:v>
                </c:pt>
                <c:pt idx="12">
                  <c:v>IZDACI NA OSNOVU PREUZETIH OBVEZA</c:v>
                </c:pt>
                <c:pt idx="13">
                  <c:v>OBEŠTEĆENJE (PRIHODI) POSLODAVCA</c:v>
                </c:pt>
                <c:pt idx="14">
                  <c:v>UKUPNO</c:v>
                </c:pt>
              </c:strCache>
            </c:strRef>
          </c:cat>
          <c:val>
            <c:numRef>
              <c:f>'TROŠKOVI OZLJEDA NA RADU u 2017'!$C$95:$C$109</c:f>
              <c:numCache>
                <c:formatCode>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866448"/>
        <c:axId val="235866840"/>
        <c:axId val="0"/>
      </c:bar3DChart>
      <c:catAx>
        <c:axId val="23586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866840"/>
        <c:crosses val="autoZero"/>
        <c:auto val="1"/>
        <c:lblAlgn val="ctr"/>
        <c:lblOffset val="100"/>
        <c:noMultiLvlLbl val="0"/>
      </c:catAx>
      <c:valAx>
        <c:axId val="23586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86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'Opći podaci'!$B$30</c:f>
              <c:strCache>
                <c:ptCount val="1"/>
                <c:pt idx="0">
                  <c:v>Ukupni izgubljeni radni dani zbog ozljeda na radu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558869701726845E-2"/>
                  <c:y val="-3.220611916264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4657247514390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5588697017267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558869701726691E-2"/>
                  <c:y val="-3.220611916264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'Opći podaci'!$C$29:$G$29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podaci'!$C$30:$G$30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'Opći podaci'!$B$31</c:f>
              <c:strCache>
                <c:ptCount val="1"/>
                <c:pt idx="0">
                  <c:v>Broj izgubljenih radnih dana zbog lakših ozljeda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558869701726845E-2"/>
                  <c:y val="-3.220611916264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314495028780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8383045525901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652014652014499E-2"/>
                  <c:y val="-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6520146520146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'Opći podaci'!$C$29:$G$29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podaci'!$C$31:$G$31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'Opći podaci'!$B$32</c:f>
              <c:strCache>
                <c:ptCount val="1"/>
                <c:pt idx="0">
                  <c:v>Broj izgubljenih radnih dana zbog težih ozljeda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558869701726845E-2"/>
                  <c:y val="-1.180877394367071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7257980115115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838304552590189E-2"/>
                  <c:y val="-3.22061191626414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745159602302304E-2"/>
                  <c:y val="-6.4412238325281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652014652014652E-2"/>
                  <c:y val="-3.220611916264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'Opći podaci'!$C$29:$G$29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podaci'!$C$32:$G$32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585192"/>
        <c:axId val="205585584"/>
        <c:axId val="0"/>
      </c:bar3DChart>
      <c:catAx>
        <c:axId val="20558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5585584"/>
        <c:crosses val="autoZero"/>
        <c:auto val="1"/>
        <c:lblAlgn val="ctr"/>
        <c:lblOffset val="100"/>
        <c:noMultiLvlLbl val="0"/>
      </c:catAx>
      <c:valAx>
        <c:axId val="20558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5585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'Opći podaci'!$B$36</c:f>
              <c:strCache>
                <c:ptCount val="1"/>
                <c:pt idx="0">
                  <c:v>Ukupan broj ozlijeđenih radnika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'Opći podaci'!$C$35:$G$35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podaci'!$C$36:$G$36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'Opći podaci'!$B$37</c:f>
              <c:strCache>
                <c:ptCount val="1"/>
                <c:pt idx="0">
                  <c:v>Ukupan broj lakših ozljeda na radu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5.7845263919016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156905278380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964360587002098E-3"/>
                  <c:y val="-1.735357917570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28721174004195E-3"/>
                  <c:y val="-1.7353579175704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156905278380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'Opći podaci'!$C$35:$G$35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podaci'!$C$37:$G$37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'Opći podaci'!$B$38</c:f>
              <c:strCache>
                <c:ptCount val="1"/>
                <c:pt idx="0">
                  <c:v>Ukupan broj težih ozljeda na radu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8434217080815075E-17"/>
                  <c:y val="-1.156905278380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1928721174004004E-3"/>
                  <c:y val="-8.676789587852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434217080815075E-17"/>
                  <c:y val="-8.676789587852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4461315979754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434217080815075E-17"/>
                  <c:y val="-8.676789587852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'Opći podaci'!$C$35:$G$35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podaci'!$C$38:$G$38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'Opći podaci'!$B$39</c:f>
              <c:strCache>
                <c:ptCount val="1"/>
                <c:pt idx="0">
                  <c:v>Broj poginulih radnika na mjestu rada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9217108540407538E-17"/>
                  <c:y val="-8.676789587852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964360587002098E-3"/>
                  <c:y val="-1.1569052783803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928721174004004E-3"/>
                  <c:y val="-8.676789587852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'Opći podaci'!$C$35:$G$35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'Opći podaci'!$C$39:$G$39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478976"/>
        <c:axId val="207479368"/>
        <c:axId val="0"/>
      </c:bar3DChart>
      <c:catAx>
        <c:axId val="207478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479368"/>
        <c:crosses val="autoZero"/>
        <c:auto val="1"/>
        <c:lblAlgn val="ctr"/>
        <c:lblOffset val="100"/>
        <c:noMultiLvlLbl val="0"/>
      </c:catAx>
      <c:valAx>
        <c:axId val="207479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478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'Prema mjestu nastanka'!$B$13</c:f>
              <c:strCache>
                <c:ptCount val="1"/>
                <c:pt idx="0">
                  <c:v>Broj ozlijeđenih radnika na mjestu obavljanja poslova i radnih zadataka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mjestu nastanka'!$C$12:$G$12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'Prema mjestu nastanka'!$C$13:$G$13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'Prema mjestu nastanka'!$B$14</c:f>
              <c:strCache>
                <c:ptCount val="1"/>
                <c:pt idx="0">
                  <c:v>Broj ozlijeđenih radnika izvan mjesta rada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mjestu nastanka'!$C$12:$G$12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'Prema mjestu nastanka'!$C$14:$G$14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480152"/>
        <c:axId val="207480544"/>
        <c:axId val="0"/>
      </c:bar3DChart>
      <c:catAx>
        <c:axId val="207480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480544"/>
        <c:crosses val="autoZero"/>
        <c:auto val="1"/>
        <c:lblAlgn val="ctr"/>
        <c:lblOffset val="100"/>
        <c:noMultiLvlLbl val="0"/>
      </c:catAx>
      <c:valAx>
        <c:axId val="20748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480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'Prema mjestu nastanka'!$B$20</c:f>
              <c:strCache>
                <c:ptCount val="1"/>
                <c:pt idx="0">
                  <c:v>Na putu na mjesto rada ili povratku sa mjesta rada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mjestu nastanka'!$C$19:$G$19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'Prema mjestu nastanka'!$C$20:$G$20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'Prema mjestu nastanka'!$B$21</c:f>
              <c:strCache>
                <c:ptCount val="1"/>
                <c:pt idx="0">
                  <c:v>Na službenom putu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mjestu nastanka'!$C$19:$G$19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'Prema mjestu nastanka'!$C$21:$G$21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'Prema mjestu nastanka'!$B$22</c:f>
              <c:strCache>
                <c:ptCount val="1"/>
                <c:pt idx="0">
                  <c:v>Na drugom mjestu prilikom obavljanja radnih zadataka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mjestu nastanka'!$C$19:$G$19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'Prema mjestu nastanka'!$C$22:$G$22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481720"/>
        <c:axId val="207482112"/>
        <c:axId val="0"/>
      </c:bar3DChart>
      <c:catAx>
        <c:axId val="207481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482112"/>
        <c:crosses val="autoZero"/>
        <c:auto val="1"/>
        <c:lblAlgn val="ctr"/>
        <c:lblOffset val="100"/>
        <c:noMultiLvlLbl val="0"/>
      </c:catAx>
      <c:valAx>
        <c:axId val="20748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481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3379661434938E-2"/>
          <c:y val="1.4588365697315723E-2"/>
          <c:w val="0.86362655674752065"/>
          <c:h val="0.828237705346592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'Prema vrsti ozljeda'!$D$52:$D$53</c:f>
              <c:strCache>
                <c:ptCount val="2"/>
                <c:pt idx="1">
                  <c:v>2013.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vrsti ozljeda'!$C$54:$C$67</c:f>
              <c:strCache>
                <c:ptCount val="14"/>
                <c:pt idx="0">
                  <c:v>Nepoznata ozljeda</c:v>
                </c:pt>
                <c:pt idx="1">
                  <c:v>Rane i površinske ozljede</c:v>
                </c:pt>
                <c:pt idx="2">
                  <c:v>Prijelomi kostiju</c:v>
                </c:pt>
                <c:pt idx="3">
                  <c:v>Iščašenja, uganuća i istegnuća</c:v>
                </c:pt>
                <c:pt idx="4">
                  <c:v>Traumatske amputacije (gubitak dijela tijela)</c:v>
                </c:pt>
                <c:pt idx="5">
                  <c:v>Potresi i unutarnje ozljede</c:v>
                </c:pt>
                <c:pt idx="6">
                  <c:v>Opekline i smrzotine</c:v>
                </c:pt>
                <c:pt idx="7">
                  <c:v>Trovanje i infekcije</c:v>
                </c:pt>
                <c:pt idx="8">
                  <c:v>Utapanje i gušenje</c:v>
                </c:pt>
                <c:pt idx="9">
                  <c:v>Djelovanje zvuka, vibracija i tlaka</c:v>
                </c:pt>
                <c:pt idx="10">
                  <c:v>Učinci toplinskih ekstrema, svjetla i zračenja</c:v>
                </c:pt>
                <c:pt idx="11">
                  <c:v>Šok</c:v>
                </c:pt>
                <c:pt idx="12">
                  <c:v>Višestruke ozljede</c:v>
                </c:pt>
                <c:pt idx="13">
                  <c:v>Ostale spec. ozlijede nespom. u preth. podjelama</c:v>
                </c:pt>
              </c:strCache>
            </c:strRef>
          </c:cat>
          <c:val>
            <c:numRef>
              <c:f>'Prema vrsti ozljeda'!$D$54:$D$67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'Prema vrsti ozljeda'!$E$52:$E$53</c:f>
              <c:strCache>
                <c:ptCount val="2"/>
                <c:pt idx="1">
                  <c:v>2014.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vrsti ozljeda'!$C$54:$C$67</c:f>
              <c:strCache>
                <c:ptCount val="14"/>
                <c:pt idx="0">
                  <c:v>Nepoznata ozljeda</c:v>
                </c:pt>
                <c:pt idx="1">
                  <c:v>Rane i površinske ozljede</c:v>
                </c:pt>
                <c:pt idx="2">
                  <c:v>Prijelomi kostiju</c:v>
                </c:pt>
                <c:pt idx="3">
                  <c:v>Iščašenja, uganuća i istegnuća</c:v>
                </c:pt>
                <c:pt idx="4">
                  <c:v>Traumatske amputacije (gubitak dijela tijela)</c:v>
                </c:pt>
                <c:pt idx="5">
                  <c:v>Potresi i unutarnje ozljede</c:v>
                </c:pt>
                <c:pt idx="6">
                  <c:v>Opekline i smrzotine</c:v>
                </c:pt>
                <c:pt idx="7">
                  <c:v>Trovanje i infekcije</c:v>
                </c:pt>
                <c:pt idx="8">
                  <c:v>Utapanje i gušenje</c:v>
                </c:pt>
                <c:pt idx="9">
                  <c:v>Djelovanje zvuka, vibracija i tlaka</c:v>
                </c:pt>
                <c:pt idx="10">
                  <c:v>Učinci toplinskih ekstrema, svjetla i zračenja</c:v>
                </c:pt>
                <c:pt idx="11">
                  <c:v>Šok</c:v>
                </c:pt>
                <c:pt idx="12">
                  <c:v>Višestruke ozljede</c:v>
                </c:pt>
                <c:pt idx="13">
                  <c:v>Ostale spec. ozlijede nespom. u preth. podjelama</c:v>
                </c:pt>
              </c:strCache>
            </c:strRef>
          </c:cat>
          <c:val>
            <c:numRef>
              <c:f>'Prema vrsti ozljeda'!$E$54:$E$67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'Prema vrsti ozljeda'!$F$52:$F$53</c:f>
              <c:strCache>
                <c:ptCount val="2"/>
                <c:pt idx="1">
                  <c:v>2015.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vrsti ozljeda'!$C$54:$C$67</c:f>
              <c:strCache>
                <c:ptCount val="14"/>
                <c:pt idx="0">
                  <c:v>Nepoznata ozljeda</c:v>
                </c:pt>
                <c:pt idx="1">
                  <c:v>Rane i površinske ozljede</c:v>
                </c:pt>
                <c:pt idx="2">
                  <c:v>Prijelomi kostiju</c:v>
                </c:pt>
                <c:pt idx="3">
                  <c:v>Iščašenja, uganuća i istegnuća</c:v>
                </c:pt>
                <c:pt idx="4">
                  <c:v>Traumatske amputacije (gubitak dijela tijela)</c:v>
                </c:pt>
                <c:pt idx="5">
                  <c:v>Potresi i unutarnje ozljede</c:v>
                </c:pt>
                <c:pt idx="6">
                  <c:v>Opekline i smrzotine</c:v>
                </c:pt>
                <c:pt idx="7">
                  <c:v>Trovanje i infekcije</c:v>
                </c:pt>
                <c:pt idx="8">
                  <c:v>Utapanje i gušenje</c:v>
                </c:pt>
                <c:pt idx="9">
                  <c:v>Djelovanje zvuka, vibracija i tlaka</c:v>
                </c:pt>
                <c:pt idx="10">
                  <c:v>Učinci toplinskih ekstrema, svjetla i zračenja</c:v>
                </c:pt>
                <c:pt idx="11">
                  <c:v>Šok</c:v>
                </c:pt>
                <c:pt idx="12">
                  <c:v>Višestruke ozljede</c:v>
                </c:pt>
                <c:pt idx="13">
                  <c:v>Ostale spec. ozlijede nespom. u preth. podjelama</c:v>
                </c:pt>
              </c:strCache>
            </c:strRef>
          </c:cat>
          <c:val>
            <c:numRef>
              <c:f>'Prema vrsti ozljeda'!$F$54:$F$67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'Prema vrsti ozljeda'!$G$52:$G$53</c:f>
              <c:strCache>
                <c:ptCount val="2"/>
                <c:pt idx="1">
                  <c:v>2016.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vrsti ozljeda'!$C$54:$C$67</c:f>
              <c:strCache>
                <c:ptCount val="14"/>
                <c:pt idx="0">
                  <c:v>Nepoznata ozljeda</c:v>
                </c:pt>
                <c:pt idx="1">
                  <c:v>Rane i površinske ozljede</c:v>
                </c:pt>
                <c:pt idx="2">
                  <c:v>Prijelomi kostiju</c:v>
                </c:pt>
                <c:pt idx="3">
                  <c:v>Iščašenja, uganuća i istegnuća</c:v>
                </c:pt>
                <c:pt idx="4">
                  <c:v>Traumatske amputacije (gubitak dijela tijela)</c:v>
                </c:pt>
                <c:pt idx="5">
                  <c:v>Potresi i unutarnje ozljede</c:v>
                </c:pt>
                <c:pt idx="6">
                  <c:v>Opekline i smrzotine</c:v>
                </c:pt>
                <c:pt idx="7">
                  <c:v>Trovanje i infekcije</c:v>
                </c:pt>
                <c:pt idx="8">
                  <c:v>Utapanje i gušenje</c:v>
                </c:pt>
                <c:pt idx="9">
                  <c:v>Djelovanje zvuka, vibracija i tlaka</c:v>
                </c:pt>
                <c:pt idx="10">
                  <c:v>Učinci toplinskih ekstrema, svjetla i zračenja</c:v>
                </c:pt>
                <c:pt idx="11">
                  <c:v>Šok</c:v>
                </c:pt>
                <c:pt idx="12">
                  <c:v>Višestruke ozljede</c:v>
                </c:pt>
                <c:pt idx="13">
                  <c:v>Ostale spec. ozlijede nespom. u preth. podjelama</c:v>
                </c:pt>
              </c:strCache>
            </c:strRef>
          </c:cat>
          <c:val>
            <c:numRef>
              <c:f>'Prema vrsti ozljeda'!$G$54:$G$67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'Prema vrsti ozljeda'!$H$52:$H$53</c:f>
              <c:strCache>
                <c:ptCount val="2"/>
                <c:pt idx="1">
                  <c:v>2017.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'Prema vrsti ozljeda'!$C$54:$C$67</c:f>
              <c:strCache>
                <c:ptCount val="14"/>
                <c:pt idx="0">
                  <c:v>Nepoznata ozljeda</c:v>
                </c:pt>
                <c:pt idx="1">
                  <c:v>Rane i površinske ozljede</c:v>
                </c:pt>
                <c:pt idx="2">
                  <c:v>Prijelomi kostiju</c:v>
                </c:pt>
                <c:pt idx="3">
                  <c:v>Iščašenja, uganuća i istegnuća</c:v>
                </c:pt>
                <c:pt idx="4">
                  <c:v>Traumatske amputacije (gubitak dijela tijela)</c:v>
                </c:pt>
                <c:pt idx="5">
                  <c:v>Potresi i unutarnje ozljede</c:v>
                </c:pt>
                <c:pt idx="6">
                  <c:v>Opekline i smrzotine</c:v>
                </c:pt>
                <c:pt idx="7">
                  <c:v>Trovanje i infekcije</c:v>
                </c:pt>
                <c:pt idx="8">
                  <c:v>Utapanje i gušenje</c:v>
                </c:pt>
                <c:pt idx="9">
                  <c:v>Djelovanje zvuka, vibracija i tlaka</c:v>
                </c:pt>
                <c:pt idx="10">
                  <c:v>Učinci toplinskih ekstrema, svjetla i zračenja</c:v>
                </c:pt>
                <c:pt idx="11">
                  <c:v>Šok</c:v>
                </c:pt>
                <c:pt idx="12">
                  <c:v>Višestruke ozljede</c:v>
                </c:pt>
                <c:pt idx="13">
                  <c:v>Ostale spec. ozlijede nespom. u preth. podjelama</c:v>
                </c:pt>
              </c:strCache>
            </c:strRef>
          </c:cat>
          <c:val>
            <c:numRef>
              <c:f>'Prema vrsti ozljeda'!$H$54:$H$67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64896"/>
        <c:axId val="206565288"/>
      </c:barChart>
      <c:catAx>
        <c:axId val="20656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6565288"/>
        <c:crosses val="autoZero"/>
        <c:auto val="1"/>
        <c:lblAlgn val="ctr"/>
        <c:lblOffset val="100"/>
        <c:noMultiLvlLbl val="0"/>
      </c:catAx>
      <c:valAx>
        <c:axId val="20656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6564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664404868854466"/>
          <c:y val="0.29258002112285764"/>
          <c:w val="7.121168243231335E-2"/>
          <c:h val="0.2401449320826928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'Ozlijeđeni dio tijela'!$C$3</c:f>
              <c:strCache>
                <c:ptCount val="1"/>
                <c:pt idx="0">
                  <c:v>Ozlijeđeni dio tijela, nespecifično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tijela'!$D$3:$H$3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'Ozlijeđeni dio tijela'!$C$4</c:f>
              <c:strCache>
                <c:ptCount val="1"/>
                <c:pt idx="0">
                  <c:v>Glava, nespecifično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tijela'!$D$4:$H$4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'Ozlijeđeni dio tijela'!$C$5</c:f>
              <c:strCache>
                <c:ptCount val="1"/>
                <c:pt idx="0">
                  <c:v>Glava (Caput) mozak i lubanjski živci i žile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tijela'!$D$5:$H$5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'Ozlijeđeni dio tijela'!$C$6</c:f>
              <c:strCache>
                <c:ptCount val="1"/>
                <c:pt idx="0">
                  <c:v>Područje lica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tijela'!$D$6:$H$6</c:f>
              <c:numCache>
                <c:formatCode>General</c:formatCode>
                <c:ptCount val="5"/>
              </c:numCache>
            </c:numRef>
          </c:val>
        </c:ser>
        <c:ser>
          <c:idx val="4"/>
          <c:order val="4"/>
          <c:tx>
            <c:strRef>
              <c:f>'Ozlijeđeni dio tijela'!$C$7</c:f>
              <c:strCache>
                <c:ptCount val="1"/>
                <c:pt idx="0">
                  <c:v>Oko (oči)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tijela'!$D$7:$H$7</c:f>
              <c:numCache>
                <c:formatCode>General</c:formatCode>
                <c:ptCount val="5"/>
              </c:numCache>
            </c:numRef>
          </c:val>
        </c:ser>
        <c:ser>
          <c:idx val="5"/>
          <c:order val="5"/>
          <c:tx>
            <c:strRef>
              <c:f>'Ozlijeđeni dio tijela'!$C$8</c:f>
              <c:strCache>
                <c:ptCount val="1"/>
                <c:pt idx="0">
                  <c:v>Uho (uši)</c:v>
                </c:pt>
              </c:strCache>
            </c:strRef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tijela'!$D$8:$H$8</c:f>
              <c:numCache>
                <c:formatCode>General</c:formatCode>
                <c:ptCount val="5"/>
              </c:numCache>
            </c:numRef>
          </c:val>
        </c:ser>
        <c:ser>
          <c:idx val="6"/>
          <c:order val="6"/>
          <c:tx>
            <c:strRef>
              <c:f>'Ozlijeđeni dio tijela'!$C$9</c:f>
              <c:strCache>
                <c:ptCount val="1"/>
                <c:pt idx="0">
                  <c:v>Zubi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tijela'!$D$9:$H$9</c:f>
              <c:numCache>
                <c:formatCode>General</c:formatCode>
                <c:ptCount val="5"/>
              </c:numCache>
            </c:numRef>
          </c:val>
        </c:ser>
        <c:ser>
          <c:idx val="7"/>
          <c:order val="7"/>
          <c:tx>
            <c:strRef>
              <c:f>'Ozlijeđeni dio tijela'!$C$10</c:f>
              <c:strCache>
                <c:ptCount val="1"/>
                <c:pt idx="0">
                  <c:v>Glava, povrijeđeni na više mjesta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tijela'!$D$10:$H$10</c:f>
              <c:numCache>
                <c:formatCode>General</c:formatCode>
                <c:ptCount val="5"/>
              </c:numCache>
            </c:numRef>
          </c:val>
        </c:ser>
        <c:ser>
          <c:idx val="8"/>
          <c:order val="8"/>
          <c:tx>
            <c:strRef>
              <c:f>'Ozlijeđeni dio tijela'!$C$11</c:f>
              <c:strCache>
                <c:ptCount val="1"/>
                <c:pt idx="0">
                  <c:v>Glava, drugi dijelovi ne spomenuti gore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tijela'!$D$11:$H$11</c:f>
              <c:numCache>
                <c:formatCode>General</c:formatCode>
                <c:ptCount val="5"/>
              </c:numCache>
            </c:numRef>
          </c:val>
        </c:ser>
        <c:ser>
          <c:idx val="9"/>
          <c:order val="9"/>
          <c:tx>
            <c:strRef>
              <c:f>'Ozlijeđeni dio tijela'!$C$12</c:f>
              <c:strCache>
                <c:ptCount val="1"/>
                <c:pt idx="0">
                  <c:v>Vrat, uključivo kralježnicu i vratne kralješke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tijela'!$D$12:$H$12</c:f>
              <c:numCache>
                <c:formatCode>General</c:formatCode>
                <c:ptCount val="5"/>
              </c:numCache>
            </c:numRef>
          </c:val>
        </c:ser>
        <c:ser>
          <c:idx val="10"/>
          <c:order val="10"/>
          <c:tx>
            <c:strRef>
              <c:f>'Ozlijeđeni dio tijela'!$C$13</c:f>
              <c:strCache>
                <c:ptCount val="1"/>
                <c:pt idx="0">
                  <c:v>Vrat, uključujući kralježnicu i vratne kralješke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tijela'!$D$13:$H$13</c:f>
              <c:numCache>
                <c:formatCode>General</c:formatCode>
                <c:ptCount val="5"/>
              </c:numCache>
            </c:numRef>
          </c:val>
        </c:ser>
        <c:ser>
          <c:idx val="11"/>
          <c:order val="11"/>
          <c:tx>
            <c:strRef>
              <c:f>'Ozlijeđeni dio tijela'!$C$14</c:f>
              <c:strCache>
                <c:ptCount val="1"/>
                <c:pt idx="0">
                  <c:v>Vrat, ostali dijelovi ne spomenuti gore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tijela'!$D$14:$H$14</c:f>
              <c:numCache>
                <c:formatCode>General</c:formatCode>
                <c:ptCount val="5"/>
              </c:numCache>
            </c:numRef>
          </c:val>
        </c:ser>
        <c:ser>
          <c:idx val="12"/>
          <c:order val="12"/>
          <c:tx>
            <c:strRef>
              <c:f>'Ozlijeđeni dio tijela'!$C$15</c:f>
              <c:strCache>
                <c:ptCount val="1"/>
                <c:pt idx="0">
                  <c:v>Leđa, uključivo kralježnicu i vratne kralješke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tijela'!$D$15:$H$15</c:f>
              <c:numCache>
                <c:formatCode>General</c:formatCode>
                <c:ptCount val="5"/>
              </c:numCache>
            </c:numRef>
          </c:val>
        </c:ser>
        <c:ser>
          <c:idx val="13"/>
          <c:order val="13"/>
          <c:tx>
            <c:strRef>
              <c:f>'Ozlijeđeni dio tijela'!$C$16</c:f>
              <c:strCache>
                <c:ptCount val="1"/>
                <c:pt idx="0">
                  <c:v>Leđa, uključujući kralježnicu i vratne kralješke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tijela'!$D$16:$H$16</c:f>
              <c:numCache>
                <c:formatCode>General</c:formatCode>
                <c:ptCount val="5"/>
              </c:numCache>
            </c:numRef>
          </c:val>
        </c:ser>
        <c:ser>
          <c:idx val="14"/>
          <c:order val="14"/>
          <c:tx>
            <c:strRef>
              <c:f>'Ozlijeđeni dio tijela'!$C$17</c:f>
              <c:strCache>
                <c:ptCount val="1"/>
                <c:pt idx="0">
                  <c:v>Leđa, ostali dijelovi ne spomenuti gore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tijela'!$D$17:$H$17</c:f>
              <c:numCache>
                <c:formatCode>General</c:formatCode>
                <c:ptCount val="5"/>
              </c:numCache>
            </c:numRef>
          </c:val>
        </c:ser>
        <c:ser>
          <c:idx val="15"/>
          <c:order val="15"/>
          <c:tx>
            <c:strRef>
              <c:f>'Ozlijeđeni dio tijela'!$C$18</c:f>
              <c:strCache>
                <c:ptCount val="1"/>
                <c:pt idx="0">
                  <c:v>Trup i organi, nespecificirano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tijela'!$D$18:$H$18</c:f>
              <c:numCache>
                <c:formatCode>General</c:formatCode>
                <c:ptCount val="5"/>
              </c:numCache>
            </c:numRef>
          </c:val>
        </c:ser>
        <c:ser>
          <c:idx val="16"/>
          <c:order val="16"/>
          <c:tx>
            <c:strRef>
              <c:f>'Ozlijeđeni dio tijela'!$C$19</c:f>
              <c:strCache>
                <c:ptCount val="1"/>
                <c:pt idx="0">
                  <c:v>Rebra, rebra uključujući zglobove i ramena lopatice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tijela'!$D$19:$H$19</c:f>
              <c:numCache>
                <c:formatCode>General</c:formatCode>
                <c:ptCount val="5"/>
              </c:numCache>
            </c:numRef>
          </c:val>
        </c:ser>
        <c:ser>
          <c:idx val="17"/>
          <c:order val="17"/>
          <c:tx>
            <c:strRef>
              <c:f>'Ozlijeđeni dio tijela'!$C$20</c:f>
              <c:strCache>
                <c:ptCount val="1"/>
                <c:pt idx="0">
                  <c:v>Područje prsa uključujući organe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tijela'!$D$20:$H$20</c:f>
              <c:numCache>
                <c:formatCode>General</c:formatCode>
                <c:ptCount val="5"/>
              </c:numCache>
            </c:numRef>
          </c:val>
        </c:ser>
        <c:ser>
          <c:idx val="18"/>
          <c:order val="18"/>
          <c:tx>
            <c:strRef>
              <c:f>'Ozlijeđeni dio tijela'!$C$21</c:f>
              <c:strCache>
                <c:ptCount val="1"/>
                <c:pt idx="0">
                  <c:v>Zdjelica, područje trbuha uključujući organe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tijela'!$D$21:$H$21</c:f>
              <c:numCache>
                <c:formatCode>General</c:formatCode>
                <c:ptCount val="5"/>
              </c:numCache>
            </c:numRef>
          </c:val>
        </c:ser>
        <c:ser>
          <c:idx val="19"/>
          <c:order val="19"/>
          <c:tx>
            <c:strRef>
              <c:f>'Ozlijeđeni dio tijela'!$C$22</c:f>
              <c:strCache>
                <c:ptCount val="1"/>
                <c:pt idx="0">
                  <c:v>Trup, povrijeđen na više mjesta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tijela'!$D$22:$H$22</c:f>
              <c:numCache>
                <c:formatCode>General</c:formatCode>
                <c:ptCount val="5"/>
              </c:numCache>
            </c:numRef>
          </c:val>
        </c:ser>
        <c:ser>
          <c:idx val="20"/>
          <c:order val="20"/>
          <c:tx>
            <c:strRef>
              <c:f>'Ozlijeđeni dio tijela'!$C$23</c:f>
              <c:strCache>
                <c:ptCount val="1"/>
                <c:pt idx="0">
                  <c:v>Trup, ostali dijelovi koji nisu spomenuti gore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tijela'!$D$23:$H$23</c:f>
              <c:numCache>
                <c:formatCode>General</c:formatCode>
                <c:ptCount val="5"/>
              </c:numCache>
            </c:numRef>
          </c:val>
        </c:ser>
        <c:ser>
          <c:idx val="21"/>
          <c:order val="21"/>
          <c:tx>
            <c:strRef>
              <c:f>'Ozlijeđeni dio tijela'!$C$24</c:f>
              <c:strCache>
                <c:ptCount val="1"/>
                <c:pt idx="0">
                  <c:v>Gornji ekstremiteti, nespecificirano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tijela'!$D$24:$H$24</c:f>
              <c:numCache>
                <c:formatCode>General</c:formatCode>
                <c:ptCount val="5"/>
              </c:numCache>
            </c:numRef>
          </c:val>
        </c:ser>
        <c:ser>
          <c:idx val="22"/>
          <c:order val="22"/>
          <c:tx>
            <c:strRef>
              <c:f>'Ozlijeđeni dio tijela'!$C$25</c:f>
              <c:strCache>
                <c:ptCount val="1"/>
                <c:pt idx="0">
                  <c:v>Ramena i rameni zglobovi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tijela'!$D$25:$H$25</c:f>
              <c:numCache>
                <c:formatCode>General</c:formatCode>
                <c:ptCount val="5"/>
              </c:numCache>
            </c:numRef>
          </c:val>
        </c:ser>
        <c:ser>
          <c:idx val="23"/>
          <c:order val="23"/>
          <c:tx>
            <c:strRef>
              <c:f>'Ozlijeđeni dio tijela'!$C$26</c:f>
              <c:strCache>
                <c:ptCount val="1"/>
                <c:pt idx="0">
                  <c:v>Ruka, uključujući lakat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tijela'!$D$26:$H$26</c:f>
              <c:numCache>
                <c:formatCode>General</c:formatCode>
                <c:ptCount val="5"/>
              </c:numCache>
            </c:numRef>
          </c:val>
        </c:ser>
        <c:ser>
          <c:idx val="24"/>
          <c:order val="24"/>
          <c:tx>
            <c:strRef>
              <c:f>'Ozlijeđeni dio tijela'!$C$27</c:f>
              <c:strCache>
                <c:ptCount val="1"/>
                <c:pt idx="0">
                  <c:v>Šaka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tijela'!$D$27:$H$27</c:f>
              <c:numCache>
                <c:formatCode>General</c:formatCode>
                <c:ptCount val="5"/>
              </c:numCache>
            </c:numRef>
          </c:val>
        </c:ser>
        <c:ser>
          <c:idx val="25"/>
          <c:order val="25"/>
          <c:tx>
            <c:strRef>
              <c:f>'Ozlijeđeni dio tijela'!$C$28</c:f>
              <c:strCache>
                <c:ptCount val="1"/>
                <c:pt idx="0">
                  <c:v>Prst (prsti)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tijela'!$D$28:$H$28</c:f>
              <c:numCache>
                <c:formatCode>General</c:formatCode>
                <c:ptCount val="5"/>
              </c:numCache>
            </c:numRef>
          </c:val>
        </c:ser>
        <c:ser>
          <c:idx val="26"/>
          <c:order val="26"/>
          <c:tx>
            <c:strRef>
              <c:f>'Ozlijeđeni dio tijela'!$C$29</c:f>
              <c:strCache>
                <c:ptCount val="1"/>
                <c:pt idx="0">
                  <c:v>Ručni zglob - zapešće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tijela'!$D$29:$H$29</c:f>
              <c:numCache>
                <c:formatCode>General</c:formatCode>
                <c:ptCount val="5"/>
              </c:numCache>
            </c:numRef>
          </c:val>
        </c:ser>
        <c:ser>
          <c:idx val="27"/>
          <c:order val="27"/>
          <c:tx>
            <c:strRef>
              <c:f>'Ozlijeđeni dio tijela'!$C$30</c:f>
              <c:strCache>
                <c:ptCount val="1"/>
                <c:pt idx="0">
                  <c:v>Gornji ekstremiteti, povrijeđeni na više mjesta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tijela'!$D$30:$H$30</c:f>
              <c:numCache>
                <c:formatCode>General</c:formatCode>
                <c:ptCount val="5"/>
              </c:numCache>
            </c:numRef>
          </c:val>
        </c:ser>
        <c:ser>
          <c:idx val="28"/>
          <c:order val="28"/>
          <c:tx>
            <c:strRef>
              <c:f>'Ozlijeđeni dio tijela'!$C$31</c:f>
              <c:strCache>
                <c:ptCount val="1"/>
                <c:pt idx="0">
                  <c:v>Gornji ekstremiteti, ostali dijelovi koji nisu spom. gore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tijela'!$D$31:$H$31</c:f>
              <c:numCache>
                <c:formatCode>General</c:formatCode>
                <c:ptCount val="5"/>
              </c:numCache>
            </c:numRef>
          </c:val>
        </c:ser>
        <c:ser>
          <c:idx val="29"/>
          <c:order val="29"/>
          <c:tx>
            <c:strRef>
              <c:f>'Ozlijeđeni dio tijela'!$C$32</c:f>
              <c:strCache>
                <c:ptCount val="1"/>
                <c:pt idx="0">
                  <c:v>Donji ekstreminteti, nespecificirano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tijela'!$D$32:$H$32</c:f>
              <c:numCache>
                <c:formatCode>General</c:formatCode>
                <c:ptCount val="5"/>
              </c:numCache>
            </c:numRef>
          </c:val>
        </c:ser>
        <c:ser>
          <c:idx val="30"/>
          <c:order val="30"/>
          <c:tx>
            <c:strRef>
              <c:f>'Ozlijeđeni dio tijela'!$C$33</c:f>
              <c:strCache>
                <c:ptCount val="1"/>
                <c:pt idx="0">
                  <c:v>Kuk i zglobovi kuka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tijela'!$D$33:$H$33</c:f>
              <c:numCache>
                <c:formatCode>General</c:formatCode>
                <c:ptCount val="5"/>
              </c:numCache>
            </c:numRef>
          </c:val>
        </c:ser>
        <c:ser>
          <c:idx val="31"/>
          <c:order val="31"/>
          <c:tx>
            <c:strRef>
              <c:f>'Ozlijeđeni dio tijela'!$C$34</c:f>
              <c:strCache>
                <c:ptCount val="1"/>
                <c:pt idx="0">
                  <c:v>Noga, uključujući koljeno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tijela'!$D$34:$H$34</c:f>
              <c:numCache>
                <c:formatCode>General</c:formatCode>
                <c:ptCount val="5"/>
              </c:numCache>
            </c:numRef>
          </c:val>
        </c:ser>
        <c:ser>
          <c:idx val="32"/>
          <c:order val="32"/>
          <c:tx>
            <c:strRef>
              <c:f>'Ozlijeđeni dio tijela'!$C$35</c:f>
              <c:strCache>
                <c:ptCount val="1"/>
                <c:pt idx="0">
                  <c:v>Gležanj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tijela'!$D$35:$H$35</c:f>
              <c:numCache>
                <c:formatCode>General</c:formatCode>
                <c:ptCount val="5"/>
              </c:numCache>
            </c:numRef>
          </c:val>
        </c:ser>
        <c:ser>
          <c:idx val="33"/>
          <c:order val="33"/>
          <c:tx>
            <c:strRef>
              <c:f>'Ozlijeđeni dio tijela'!$C$36</c:f>
              <c:strCache>
                <c:ptCount val="1"/>
                <c:pt idx="0">
                  <c:v>Stopalo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tijela'!$D$36:$H$36</c:f>
              <c:numCache>
                <c:formatCode>General</c:formatCode>
                <c:ptCount val="5"/>
              </c:numCache>
            </c:numRef>
          </c:val>
        </c:ser>
        <c:ser>
          <c:idx val="34"/>
          <c:order val="34"/>
          <c:tx>
            <c:strRef>
              <c:f>'Ozlijeđeni dio tijela'!$C$37</c:f>
              <c:strCache>
                <c:ptCount val="1"/>
                <c:pt idx="0">
                  <c:v>Nožni prst (prsti)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tijela'!$D$37:$H$37</c:f>
              <c:numCache>
                <c:formatCode>General</c:formatCode>
                <c:ptCount val="5"/>
              </c:numCache>
            </c:numRef>
          </c:val>
        </c:ser>
        <c:ser>
          <c:idx val="35"/>
          <c:order val="35"/>
          <c:tx>
            <c:strRef>
              <c:f>'Ozlijeđeni dio tijela'!$C$38</c:f>
              <c:strCache>
                <c:ptCount val="1"/>
                <c:pt idx="0">
                  <c:v>Donji ekstremiteti, povrijeđeni na više mjesta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tijela'!$D$38:$H$38</c:f>
              <c:numCache>
                <c:formatCode>General</c:formatCode>
                <c:ptCount val="5"/>
              </c:numCache>
            </c:numRef>
          </c:val>
        </c:ser>
        <c:ser>
          <c:idx val="36"/>
          <c:order val="36"/>
          <c:tx>
            <c:strRef>
              <c:f>'Ozlijeđeni dio tijela'!$C$39</c:f>
              <c:strCache>
                <c:ptCount val="1"/>
                <c:pt idx="0">
                  <c:v>Donji ekstreminteti, ostali dijelovi koji nisu spom. gore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tijela'!$D$39:$H$39</c:f>
              <c:numCache>
                <c:formatCode>General</c:formatCode>
                <c:ptCount val="5"/>
              </c:numCache>
            </c:numRef>
          </c:val>
        </c:ser>
        <c:ser>
          <c:idx val="37"/>
          <c:order val="37"/>
          <c:tx>
            <c:strRef>
              <c:f>'Ozlijeđeni dio tijela'!$C$40</c:f>
              <c:strCache>
                <c:ptCount val="1"/>
                <c:pt idx="0">
                  <c:v>Cijelo tijelo višestruko povrijeđeno, nespecificirano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tijela'!$D$40:$H$40</c:f>
              <c:numCache>
                <c:formatCode>General</c:formatCode>
                <c:ptCount val="5"/>
              </c:numCache>
            </c:numRef>
          </c:val>
        </c:ser>
        <c:ser>
          <c:idx val="38"/>
          <c:order val="38"/>
          <c:tx>
            <c:strRef>
              <c:f>'Ozlijeđeni dio tijela'!$C$41</c:f>
              <c:strCache>
                <c:ptCount val="1"/>
                <c:pt idx="0">
                  <c:v>Cijelo tijelo (sustavne posljedice)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tijela'!$D$41:$H$41</c:f>
              <c:numCache>
                <c:formatCode>General</c:formatCode>
                <c:ptCount val="5"/>
              </c:numCache>
            </c:numRef>
          </c:val>
        </c:ser>
        <c:ser>
          <c:idx val="39"/>
          <c:order val="39"/>
          <c:tx>
            <c:strRef>
              <c:f>'Ozlijeđeni dio tijela'!$C$42</c:f>
              <c:strCache>
                <c:ptCount val="1"/>
                <c:pt idx="0">
                  <c:v>Višestruke povrede tijela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tijela'!$D$42:$H$42</c:f>
              <c:numCache>
                <c:formatCode>General</c:formatCode>
                <c:ptCount val="5"/>
              </c:numCache>
            </c:numRef>
          </c:val>
        </c:ser>
        <c:ser>
          <c:idx val="40"/>
          <c:order val="40"/>
          <c:tx>
            <c:strRef>
              <c:f>'Ozlijeđeni dio tijela'!$C$43</c:f>
              <c:strCache>
                <c:ptCount val="1"/>
                <c:pt idx="0">
                  <c:v>Povrede drugih dijelova tijela, koji nisu ranije spomenuti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'Ozlijeđeni dio tijela'!$D$2:$H$2</c:f>
              <c:strCache>
                <c:ptCount val="5"/>
                <c:pt idx="0">
                  <c:v>2013.</c:v>
                </c:pt>
                <c:pt idx="1">
                  <c:v>2014.</c:v>
                </c:pt>
                <c:pt idx="2">
                  <c:v>2015.</c:v>
                </c:pt>
                <c:pt idx="3">
                  <c:v>2016.</c:v>
                </c:pt>
                <c:pt idx="4">
                  <c:v>2017.</c:v>
                </c:pt>
              </c:strCache>
            </c:strRef>
          </c:cat>
          <c:val>
            <c:numRef>
              <c:f>'Ozlijeđeni dio tijela'!$D$43:$H$43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566072"/>
        <c:axId val="206566464"/>
      </c:barChart>
      <c:catAx>
        <c:axId val="20656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6566464"/>
        <c:crosses val="autoZero"/>
        <c:auto val="1"/>
        <c:lblAlgn val="ctr"/>
        <c:lblOffset val="100"/>
        <c:noMultiLvlLbl val="0"/>
      </c:catAx>
      <c:valAx>
        <c:axId val="20656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6566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'Ozlijeđeni dio tijela'!$D$46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'Ozlijeđeni dio tijela'!$C$47:$C$87</c:f>
              <c:strCache>
                <c:ptCount val="41"/>
                <c:pt idx="0">
                  <c:v>Ozlijeđeni dio tijela, nespecifično</c:v>
                </c:pt>
                <c:pt idx="1">
                  <c:v>Glava, nespecifično</c:v>
                </c:pt>
                <c:pt idx="2">
                  <c:v>Glava (Caput) mozak i lubanjski živci i žile</c:v>
                </c:pt>
                <c:pt idx="3">
                  <c:v>Područje lica</c:v>
                </c:pt>
                <c:pt idx="4">
                  <c:v>Oko (oči)</c:v>
                </c:pt>
                <c:pt idx="5">
                  <c:v>Uho (uši)</c:v>
                </c:pt>
                <c:pt idx="6">
                  <c:v>Zubi</c:v>
                </c:pt>
                <c:pt idx="7">
                  <c:v>Glava, povrijeđeni na više mjesta</c:v>
                </c:pt>
                <c:pt idx="8">
                  <c:v>Glava, drugi dijelovi ne spomenuti gore</c:v>
                </c:pt>
                <c:pt idx="9">
                  <c:v>Vrat, uključivo kralježnicu i vratne kralješke</c:v>
                </c:pt>
                <c:pt idx="10">
                  <c:v>Vrat, uključujući kralježnicu i vratne kralješke</c:v>
                </c:pt>
                <c:pt idx="11">
                  <c:v>Vrat, ostali dijelovi ne spomenuti gore</c:v>
                </c:pt>
                <c:pt idx="12">
                  <c:v>Leđa, uključivo kralježnicu i vratne kralješke</c:v>
                </c:pt>
                <c:pt idx="13">
                  <c:v>Leđa, uključujući kralježnicu i vratne kralješke</c:v>
                </c:pt>
                <c:pt idx="14">
                  <c:v>Leđa, ostali dijelovi ne spomenuti gore</c:v>
                </c:pt>
                <c:pt idx="15">
                  <c:v>Trup i organi, nespecificirano</c:v>
                </c:pt>
                <c:pt idx="16">
                  <c:v>Rebra, rebra uključujući zglobove i ramena lopatice</c:v>
                </c:pt>
                <c:pt idx="17">
                  <c:v>Područje prsa uključujući organe</c:v>
                </c:pt>
                <c:pt idx="18">
                  <c:v>Zdjelica, područje trbuha uključujući organe</c:v>
                </c:pt>
                <c:pt idx="19">
                  <c:v>Trup, povrijeđen na više mjesta</c:v>
                </c:pt>
                <c:pt idx="20">
                  <c:v>Trup, ostali dijelovi koji nisu spomenuti gore</c:v>
                </c:pt>
                <c:pt idx="21">
                  <c:v>Gornji ekstremiteti, nespecificirano</c:v>
                </c:pt>
                <c:pt idx="22">
                  <c:v>Ramena i rameni zglobovi</c:v>
                </c:pt>
                <c:pt idx="23">
                  <c:v>Ruka, uključujući lakat</c:v>
                </c:pt>
                <c:pt idx="24">
                  <c:v>Šaka</c:v>
                </c:pt>
                <c:pt idx="25">
                  <c:v>Prst (prsti)</c:v>
                </c:pt>
                <c:pt idx="26">
                  <c:v>Ručni zglob - zapešće</c:v>
                </c:pt>
                <c:pt idx="27">
                  <c:v>Gornji ekstremiteti, povrijeđeni na više mjesta</c:v>
                </c:pt>
                <c:pt idx="28">
                  <c:v>Gornji ekstremiteti, ostali dijelovi koji nisu spom. gore</c:v>
                </c:pt>
                <c:pt idx="29">
                  <c:v>Donji ekstreminteti, nespecificirano</c:v>
                </c:pt>
                <c:pt idx="30">
                  <c:v>Kuk i zglobovi kuka</c:v>
                </c:pt>
                <c:pt idx="31">
                  <c:v>Noga, uključujući koljeno</c:v>
                </c:pt>
                <c:pt idx="32">
                  <c:v>Gležanj</c:v>
                </c:pt>
                <c:pt idx="33">
                  <c:v>Stopalo</c:v>
                </c:pt>
                <c:pt idx="34">
                  <c:v>Nožni prst (prsti)</c:v>
                </c:pt>
                <c:pt idx="35">
                  <c:v>Donji ekstremiteti, povrijeđeni na više mjesta</c:v>
                </c:pt>
                <c:pt idx="36">
                  <c:v>Donji ekstreminteti, ostali dijelovi koji nisu spom. gore</c:v>
                </c:pt>
                <c:pt idx="37">
                  <c:v>Cijelo tijelo višestruko povrijeđeno, nespecificirano</c:v>
                </c:pt>
                <c:pt idx="38">
                  <c:v>Cijelo tijelo (sustavne posljedice)</c:v>
                </c:pt>
                <c:pt idx="39">
                  <c:v>Višestruke povrede tijela</c:v>
                </c:pt>
                <c:pt idx="40">
                  <c:v>Povrede drugih dijelova tijela, koji nisu ranije spomenuti</c:v>
                </c:pt>
              </c:strCache>
            </c:strRef>
          </c:cat>
          <c:val>
            <c:numRef>
              <c:f>'Ozlijeđeni dio tijela'!$D$47:$D$87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481328"/>
        <c:axId val="206567248"/>
        <c:axId val="0"/>
      </c:bar3DChart>
      <c:catAx>
        <c:axId val="207481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6567248"/>
        <c:crosses val="autoZero"/>
        <c:auto val="1"/>
        <c:lblAlgn val="ctr"/>
        <c:lblOffset val="100"/>
        <c:noMultiLvlLbl val="0"/>
      </c:catAx>
      <c:valAx>
        <c:axId val="20656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481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2</xdr:row>
      <xdr:rowOff>171450</xdr:rowOff>
    </xdr:from>
    <xdr:to>
      <xdr:col>17</xdr:col>
      <xdr:colOff>457200</xdr:colOff>
      <xdr:row>17</xdr:row>
      <xdr:rowOff>219075</xdr:rowOff>
    </xdr:to>
    <xdr:graphicFrame macro="">
      <xdr:nvGraphicFramePr>
        <xdr:cNvPr id="2648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457200</xdr:colOff>
      <xdr:row>17</xdr:row>
      <xdr:rowOff>304800</xdr:rowOff>
    </xdr:from>
    <xdr:to>
      <xdr:col>17</xdr:col>
      <xdr:colOff>466725</xdr:colOff>
      <xdr:row>33</xdr:row>
      <xdr:rowOff>76200</xdr:rowOff>
    </xdr:to>
    <xdr:graphicFrame macro="">
      <xdr:nvGraphicFramePr>
        <xdr:cNvPr id="2649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495300</xdr:colOff>
      <xdr:row>34</xdr:row>
      <xdr:rowOff>95250</xdr:rowOff>
    </xdr:from>
    <xdr:to>
      <xdr:col>17</xdr:col>
      <xdr:colOff>466725</xdr:colOff>
      <xdr:row>55</xdr:row>
      <xdr:rowOff>38100</xdr:rowOff>
    </xdr:to>
    <xdr:graphicFrame macro="">
      <xdr:nvGraphicFramePr>
        <xdr:cNvPr id="2650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39</xdr:row>
      <xdr:rowOff>123825</xdr:rowOff>
    </xdr:from>
    <xdr:to>
      <xdr:col>7</xdr:col>
      <xdr:colOff>381000</xdr:colOff>
      <xdr:row>62</xdr:row>
      <xdr:rowOff>133350</xdr:rowOff>
    </xdr:to>
    <xdr:graphicFrame macro="">
      <xdr:nvGraphicFramePr>
        <xdr:cNvPr id="2651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</xdr:row>
      <xdr:rowOff>9525</xdr:rowOff>
    </xdr:from>
    <xdr:to>
      <xdr:col>16</xdr:col>
      <xdr:colOff>47625</xdr:colOff>
      <xdr:row>21</xdr:row>
      <xdr:rowOff>123825</xdr:rowOff>
    </xdr:to>
    <xdr:graphicFrame macro="">
      <xdr:nvGraphicFramePr>
        <xdr:cNvPr id="15467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295275</xdr:rowOff>
    </xdr:from>
    <xdr:to>
      <xdr:col>16</xdr:col>
      <xdr:colOff>19050</xdr:colOff>
      <xdr:row>20</xdr:row>
      <xdr:rowOff>104775</xdr:rowOff>
    </xdr:to>
    <xdr:graphicFrame macro="">
      <xdr:nvGraphicFramePr>
        <xdr:cNvPr id="16595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21</xdr:row>
      <xdr:rowOff>66675</xdr:rowOff>
    </xdr:from>
    <xdr:to>
      <xdr:col>15</xdr:col>
      <xdr:colOff>371475</xdr:colOff>
      <xdr:row>43</xdr:row>
      <xdr:rowOff>66675</xdr:rowOff>
    </xdr:to>
    <xdr:graphicFrame macro="">
      <xdr:nvGraphicFramePr>
        <xdr:cNvPr id="16596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0</xdr:row>
      <xdr:rowOff>209550</xdr:rowOff>
    </xdr:from>
    <xdr:to>
      <xdr:col>18</xdr:col>
      <xdr:colOff>495300</xdr:colOff>
      <xdr:row>20</xdr:row>
      <xdr:rowOff>161925</xdr:rowOff>
    </xdr:to>
    <xdr:graphicFrame macro="">
      <xdr:nvGraphicFramePr>
        <xdr:cNvPr id="17613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628650</xdr:colOff>
      <xdr:row>22</xdr:row>
      <xdr:rowOff>133350</xdr:rowOff>
    </xdr:from>
    <xdr:to>
      <xdr:col>11</xdr:col>
      <xdr:colOff>400050</xdr:colOff>
      <xdr:row>42</xdr:row>
      <xdr:rowOff>123825</xdr:rowOff>
    </xdr:to>
    <xdr:graphicFrame macro="">
      <xdr:nvGraphicFramePr>
        <xdr:cNvPr id="17614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438150</xdr:rowOff>
    </xdr:from>
    <xdr:to>
      <xdr:col>15</xdr:col>
      <xdr:colOff>104775</xdr:colOff>
      <xdr:row>23</xdr:row>
      <xdr:rowOff>9525</xdr:rowOff>
    </xdr:to>
    <xdr:graphicFrame macro="">
      <xdr:nvGraphicFramePr>
        <xdr:cNvPr id="1863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609600</xdr:colOff>
      <xdr:row>24</xdr:row>
      <xdr:rowOff>28575</xdr:rowOff>
    </xdr:from>
    <xdr:to>
      <xdr:col>6</xdr:col>
      <xdr:colOff>590550</xdr:colOff>
      <xdr:row>43</xdr:row>
      <xdr:rowOff>76200</xdr:rowOff>
    </xdr:to>
    <xdr:graphicFrame macro="">
      <xdr:nvGraphicFramePr>
        <xdr:cNvPr id="18633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12</xdr:row>
      <xdr:rowOff>76200</xdr:rowOff>
    </xdr:from>
    <xdr:to>
      <xdr:col>17</xdr:col>
      <xdr:colOff>1009650</xdr:colOff>
      <xdr:row>35</xdr:row>
      <xdr:rowOff>114300</xdr:rowOff>
    </xdr:to>
    <xdr:graphicFrame macro="">
      <xdr:nvGraphicFramePr>
        <xdr:cNvPr id="19553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15</xdr:row>
      <xdr:rowOff>0</xdr:rowOff>
    </xdr:from>
    <xdr:to>
      <xdr:col>9</xdr:col>
      <xdr:colOff>114300</xdr:colOff>
      <xdr:row>35</xdr:row>
      <xdr:rowOff>0</xdr:rowOff>
    </xdr:to>
    <xdr:graphicFrame macro="">
      <xdr:nvGraphicFramePr>
        <xdr:cNvPr id="20582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90</xdr:row>
      <xdr:rowOff>190500</xdr:rowOff>
    </xdr:from>
    <xdr:to>
      <xdr:col>9</xdr:col>
      <xdr:colOff>123825</xdr:colOff>
      <xdr:row>118</xdr:row>
      <xdr:rowOff>171450</xdr:rowOff>
    </xdr:to>
    <xdr:graphicFrame macro="">
      <xdr:nvGraphicFramePr>
        <xdr:cNvPr id="3056645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0</xdr:row>
      <xdr:rowOff>161925</xdr:rowOff>
    </xdr:from>
    <xdr:to>
      <xdr:col>17</xdr:col>
      <xdr:colOff>476250</xdr:colOff>
      <xdr:row>15</xdr:row>
      <xdr:rowOff>161925</xdr:rowOff>
    </xdr:to>
    <xdr:graphicFrame macro="">
      <xdr:nvGraphicFramePr>
        <xdr:cNvPr id="3363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361950</xdr:colOff>
      <xdr:row>17</xdr:row>
      <xdr:rowOff>28575</xdr:rowOff>
    </xdr:from>
    <xdr:to>
      <xdr:col>17</xdr:col>
      <xdr:colOff>400050</xdr:colOff>
      <xdr:row>38</xdr:row>
      <xdr:rowOff>9525</xdr:rowOff>
    </xdr:to>
    <xdr:graphicFrame macro="">
      <xdr:nvGraphicFramePr>
        <xdr:cNvPr id="3364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2</xdr:row>
      <xdr:rowOff>104775</xdr:rowOff>
    </xdr:from>
    <xdr:to>
      <xdr:col>19</xdr:col>
      <xdr:colOff>333375</xdr:colOff>
      <xdr:row>25</xdr:row>
      <xdr:rowOff>161925</xdr:rowOff>
    </xdr:to>
    <xdr:graphicFrame macro="">
      <xdr:nvGraphicFramePr>
        <xdr:cNvPr id="4240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</xdr:row>
      <xdr:rowOff>9525</xdr:rowOff>
    </xdr:from>
    <xdr:to>
      <xdr:col>20</xdr:col>
      <xdr:colOff>76200</xdr:colOff>
      <xdr:row>19</xdr:row>
      <xdr:rowOff>66675</xdr:rowOff>
    </xdr:to>
    <xdr:graphicFrame macro="">
      <xdr:nvGraphicFramePr>
        <xdr:cNvPr id="5381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20</xdr:row>
      <xdr:rowOff>47625</xdr:rowOff>
    </xdr:from>
    <xdr:to>
      <xdr:col>19</xdr:col>
      <xdr:colOff>333375</xdr:colOff>
      <xdr:row>41</xdr:row>
      <xdr:rowOff>123825</xdr:rowOff>
    </xdr:to>
    <xdr:graphicFrame macro="">
      <xdr:nvGraphicFramePr>
        <xdr:cNvPr id="5382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</xdr:row>
      <xdr:rowOff>114300</xdr:rowOff>
    </xdr:from>
    <xdr:to>
      <xdr:col>19</xdr:col>
      <xdr:colOff>238125</xdr:colOff>
      <xdr:row>19</xdr:row>
      <xdr:rowOff>619125</xdr:rowOff>
    </xdr:to>
    <xdr:graphicFrame macro="">
      <xdr:nvGraphicFramePr>
        <xdr:cNvPr id="6400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523875</xdr:colOff>
      <xdr:row>20</xdr:row>
      <xdr:rowOff>85725</xdr:rowOff>
    </xdr:from>
    <xdr:to>
      <xdr:col>19</xdr:col>
      <xdr:colOff>304800</xdr:colOff>
      <xdr:row>38</xdr:row>
      <xdr:rowOff>47625</xdr:rowOff>
    </xdr:to>
    <xdr:graphicFrame macro="">
      <xdr:nvGraphicFramePr>
        <xdr:cNvPr id="6401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</xdr:row>
      <xdr:rowOff>152400</xdr:rowOff>
    </xdr:from>
    <xdr:to>
      <xdr:col>20</xdr:col>
      <xdr:colOff>114300</xdr:colOff>
      <xdr:row>12</xdr:row>
      <xdr:rowOff>381000</xdr:rowOff>
    </xdr:to>
    <xdr:graphicFrame macro="">
      <xdr:nvGraphicFramePr>
        <xdr:cNvPr id="7334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361950</xdr:colOff>
      <xdr:row>13</xdr:row>
      <xdr:rowOff>85725</xdr:rowOff>
    </xdr:from>
    <xdr:to>
      <xdr:col>19</xdr:col>
      <xdr:colOff>542925</xdr:colOff>
      <xdr:row>34</xdr:row>
      <xdr:rowOff>76200</xdr:rowOff>
    </xdr:to>
    <xdr:graphicFrame macro="">
      <xdr:nvGraphicFramePr>
        <xdr:cNvPr id="7335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</xdr:row>
      <xdr:rowOff>257175</xdr:rowOff>
    </xdr:from>
    <xdr:to>
      <xdr:col>19</xdr:col>
      <xdr:colOff>152400</xdr:colOff>
      <xdr:row>19</xdr:row>
      <xdr:rowOff>104775</xdr:rowOff>
    </xdr:to>
    <xdr:graphicFrame macro="">
      <xdr:nvGraphicFramePr>
        <xdr:cNvPr id="9441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20</xdr:row>
      <xdr:rowOff>9525</xdr:rowOff>
    </xdr:from>
    <xdr:to>
      <xdr:col>18</xdr:col>
      <xdr:colOff>257175</xdr:colOff>
      <xdr:row>41</xdr:row>
      <xdr:rowOff>57150</xdr:rowOff>
    </xdr:to>
    <xdr:graphicFrame macro="">
      <xdr:nvGraphicFramePr>
        <xdr:cNvPr id="9442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2</xdr:row>
      <xdr:rowOff>28575</xdr:rowOff>
    </xdr:from>
    <xdr:to>
      <xdr:col>17</xdr:col>
      <xdr:colOff>114300</xdr:colOff>
      <xdr:row>21</xdr:row>
      <xdr:rowOff>0</xdr:rowOff>
    </xdr:to>
    <xdr:graphicFrame macro="">
      <xdr:nvGraphicFramePr>
        <xdr:cNvPr id="11375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104775</xdr:rowOff>
    </xdr:from>
    <xdr:to>
      <xdr:col>16</xdr:col>
      <xdr:colOff>409575</xdr:colOff>
      <xdr:row>22</xdr:row>
      <xdr:rowOff>114300</xdr:rowOff>
    </xdr:to>
    <xdr:graphicFrame macro="">
      <xdr:nvGraphicFramePr>
        <xdr:cNvPr id="2161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J2" sqref="J2"/>
    </sheetView>
  </sheetViews>
  <sheetFormatPr defaultRowHeight="15" x14ac:dyDescent="0.25"/>
  <cols>
    <col min="2" max="2" width="38.85546875" customWidth="1"/>
    <col min="3" max="3" width="11.42578125" bestFit="1" customWidth="1"/>
  </cols>
  <sheetData>
    <row r="1" spans="1:12" s="1" customFormat="1" ht="15" customHeight="1" x14ac:dyDescent="0.25">
      <c r="A1" s="165" t="s">
        <v>15</v>
      </c>
      <c r="B1" s="163" t="s">
        <v>16</v>
      </c>
      <c r="C1" s="167" t="s">
        <v>14</v>
      </c>
      <c r="D1" s="168"/>
      <c r="E1" s="168"/>
      <c r="F1" s="168"/>
      <c r="G1" s="169"/>
    </row>
    <row r="2" spans="1:12" s="1" customFormat="1" x14ac:dyDescent="0.25">
      <c r="A2" s="166"/>
      <c r="B2" s="164"/>
      <c r="C2" s="2" t="s">
        <v>17</v>
      </c>
      <c r="D2" s="2" t="s">
        <v>18</v>
      </c>
      <c r="E2" s="2" t="s">
        <v>19</v>
      </c>
      <c r="F2" s="2" t="s">
        <v>447</v>
      </c>
      <c r="G2" s="3" t="s">
        <v>448</v>
      </c>
    </row>
    <row r="3" spans="1:12" s="1" customFormat="1" x14ac:dyDescent="0.25">
      <c r="A3" s="4" t="s">
        <v>159</v>
      </c>
      <c r="B3" s="12" t="s">
        <v>0</v>
      </c>
      <c r="C3" s="6">
        <v>0</v>
      </c>
      <c r="D3" s="76">
        <v>0</v>
      </c>
      <c r="E3" s="76">
        <v>0</v>
      </c>
      <c r="F3" s="76">
        <v>0</v>
      </c>
      <c r="G3" s="76">
        <v>0</v>
      </c>
    </row>
    <row r="4" spans="1:12" s="1" customFormat="1" ht="15" customHeight="1" x14ac:dyDescent="0.25">
      <c r="A4" s="4" t="s">
        <v>161</v>
      </c>
      <c r="B4" s="12" t="s">
        <v>1</v>
      </c>
      <c r="C4" s="76">
        <v>0</v>
      </c>
      <c r="D4" s="76">
        <v>0</v>
      </c>
      <c r="E4" s="76">
        <v>0</v>
      </c>
      <c r="F4" s="76">
        <v>0</v>
      </c>
      <c r="G4" s="76">
        <v>0</v>
      </c>
    </row>
    <row r="5" spans="1:12" s="1" customFormat="1" ht="15" customHeight="1" x14ac:dyDescent="0.25">
      <c r="A5" s="4" t="s">
        <v>163</v>
      </c>
      <c r="B5" s="12" t="s">
        <v>2</v>
      </c>
      <c r="C5" s="6">
        <f>C3-C4</f>
        <v>0</v>
      </c>
      <c r="D5" s="70">
        <f>D3-D4</f>
        <v>0</v>
      </c>
      <c r="E5" s="70">
        <f>E3-E4</f>
        <v>0</v>
      </c>
      <c r="F5" s="70">
        <f>F3-F4</f>
        <v>0</v>
      </c>
      <c r="G5" s="70">
        <f>G3-G4</f>
        <v>0</v>
      </c>
    </row>
    <row r="6" spans="1:12" s="1" customFormat="1" x14ac:dyDescent="0.25">
      <c r="A6" s="4" t="s">
        <v>165</v>
      </c>
      <c r="B6" s="10" t="s">
        <v>3</v>
      </c>
      <c r="C6" s="6">
        <v>0</v>
      </c>
      <c r="D6" s="76">
        <v>0</v>
      </c>
      <c r="E6" s="76">
        <v>0</v>
      </c>
      <c r="F6" s="76">
        <v>0</v>
      </c>
      <c r="G6" s="76">
        <v>0</v>
      </c>
    </row>
    <row r="7" spans="1:12" s="1" customFormat="1" x14ac:dyDescent="0.25">
      <c r="A7" s="4" t="s">
        <v>167</v>
      </c>
      <c r="B7" s="10" t="s">
        <v>4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L7" s="1" t="s">
        <v>282</v>
      </c>
    </row>
    <row r="8" spans="1:12" s="1" customFormat="1" x14ac:dyDescent="0.25">
      <c r="A8" s="4" t="s">
        <v>193</v>
      </c>
      <c r="B8" s="10" t="s">
        <v>5</v>
      </c>
      <c r="C8" s="6">
        <f t="shared" ref="C8:G9" si="0">C6-C7</f>
        <v>0</v>
      </c>
      <c r="D8" s="70">
        <f t="shared" si="0"/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</row>
    <row r="9" spans="1:12" s="1" customFormat="1" x14ac:dyDescent="0.25">
      <c r="A9" s="4" t="s">
        <v>170</v>
      </c>
      <c r="B9" s="10" t="s">
        <v>6</v>
      </c>
      <c r="C9" s="76">
        <f t="shared" si="0"/>
        <v>0</v>
      </c>
      <c r="D9" s="76">
        <f t="shared" si="0"/>
        <v>0</v>
      </c>
      <c r="E9" s="76">
        <f t="shared" si="0"/>
        <v>0</v>
      </c>
      <c r="F9" s="76">
        <f t="shared" si="0"/>
        <v>0</v>
      </c>
      <c r="G9" s="76">
        <f t="shared" si="0"/>
        <v>0</v>
      </c>
    </row>
    <row r="10" spans="1:12" s="1" customFormat="1" x14ac:dyDescent="0.25">
      <c r="A10" s="4" t="s">
        <v>172</v>
      </c>
      <c r="B10" s="10" t="s">
        <v>7</v>
      </c>
      <c r="C10" s="6">
        <f>C6-C9</f>
        <v>0</v>
      </c>
      <c r="D10" s="70">
        <f>D6-D9</f>
        <v>0</v>
      </c>
      <c r="E10" s="70">
        <f>E6-E9</f>
        <v>0</v>
      </c>
      <c r="F10" s="70">
        <f>F6-F9</f>
        <v>0</v>
      </c>
      <c r="G10" s="70">
        <f>G6-G9</f>
        <v>0</v>
      </c>
    </row>
    <row r="11" spans="1:12" s="1" customFormat="1" x14ac:dyDescent="0.25">
      <c r="A11" s="4" t="s">
        <v>174</v>
      </c>
      <c r="B11" s="10" t="s">
        <v>8</v>
      </c>
      <c r="C11" s="6">
        <f>C6-C9-C10</f>
        <v>0</v>
      </c>
      <c r="D11" s="70">
        <f>D6-D9-D10</f>
        <v>0</v>
      </c>
      <c r="E11" s="70">
        <f>E6-E9-E10</f>
        <v>0</v>
      </c>
      <c r="F11" s="70">
        <f>F6-F9-F10</f>
        <v>0</v>
      </c>
      <c r="G11" s="70">
        <f>G6-G9-G10</f>
        <v>0</v>
      </c>
    </row>
    <row r="12" spans="1:12" s="1" customFormat="1" ht="25.5" x14ac:dyDescent="0.25">
      <c r="A12" s="4" t="s">
        <v>194</v>
      </c>
      <c r="B12" s="12" t="s">
        <v>21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12" s="1" customFormat="1" x14ac:dyDescent="0.25">
      <c r="A13" s="4" t="s">
        <v>195</v>
      </c>
      <c r="B13" s="10" t="s">
        <v>314</v>
      </c>
      <c r="C13" s="88" t="e">
        <f>(C6/C3)*1000</f>
        <v>#DIV/0!</v>
      </c>
      <c r="D13" s="88" t="e">
        <f>(D6/D3)*1000</f>
        <v>#DIV/0!</v>
      </c>
      <c r="E13" s="88" t="e">
        <f>(E6/E3)*1000</f>
        <v>#DIV/0!</v>
      </c>
      <c r="F13" s="88" t="e">
        <f>(F6/F3)*1000</f>
        <v>#DIV/0!</v>
      </c>
      <c r="G13" s="88" t="e">
        <f>(G6/G3)*1000</f>
        <v>#DIV/0!</v>
      </c>
    </row>
    <row r="14" spans="1:12" s="1" customFormat="1" ht="25.5" x14ac:dyDescent="0.25">
      <c r="A14" s="4" t="s">
        <v>196</v>
      </c>
      <c r="B14" s="10" t="s">
        <v>315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</row>
    <row r="15" spans="1:12" s="1" customFormat="1" ht="25.5" x14ac:dyDescent="0.25">
      <c r="A15" s="4" t="s">
        <v>197</v>
      </c>
      <c r="B15" s="10" t="s">
        <v>9</v>
      </c>
      <c r="C15" s="88" t="e">
        <f>C13/C14</f>
        <v>#DIV/0!</v>
      </c>
      <c r="D15" s="88" t="e">
        <f>D13/D14</f>
        <v>#DIV/0!</v>
      </c>
      <c r="E15" s="88" t="e">
        <f>E13/E14</f>
        <v>#DIV/0!</v>
      </c>
      <c r="F15" s="88" t="e">
        <f>F13/F14</f>
        <v>#DIV/0!</v>
      </c>
      <c r="G15" s="88" t="e">
        <f>G13/G14</f>
        <v>#DIV/0!</v>
      </c>
    </row>
    <row r="16" spans="1:12" s="1" customFormat="1" ht="25.5" x14ac:dyDescent="0.25">
      <c r="A16" s="4" t="s">
        <v>198</v>
      </c>
      <c r="B16" s="12" t="s">
        <v>316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10" s="1" customFormat="1" x14ac:dyDescent="0.25">
      <c r="A17" s="4" t="s">
        <v>199</v>
      </c>
      <c r="B17" s="10" t="s">
        <v>10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10" s="1" customFormat="1" ht="25.5" x14ac:dyDescent="0.25">
      <c r="A18" s="4" t="s">
        <v>200</v>
      </c>
      <c r="B18" s="10" t="s">
        <v>317</v>
      </c>
      <c r="C18" s="6" t="e">
        <f>(C17/C3)*10000</f>
        <v>#DIV/0!</v>
      </c>
      <c r="D18" s="89" t="e">
        <f>(D17/D3)*10000</f>
        <v>#DIV/0!</v>
      </c>
      <c r="E18" s="89" t="e">
        <f>(E17/E3)*10000</f>
        <v>#DIV/0!</v>
      </c>
      <c r="F18" s="89" t="e">
        <f>(F17/F3)*10000</f>
        <v>#DIV/0!</v>
      </c>
      <c r="G18" s="89" t="e">
        <f>(G17/G3)*10000</f>
        <v>#DIV/0!</v>
      </c>
    </row>
    <row r="19" spans="1:10" s="1" customFormat="1" ht="38.25" x14ac:dyDescent="0.25">
      <c r="A19" s="4" t="s">
        <v>201</v>
      </c>
      <c r="B19" s="12" t="s">
        <v>20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10" s="1" customFormat="1" ht="25.5" x14ac:dyDescent="0.25">
      <c r="A20" s="4" t="s">
        <v>202</v>
      </c>
      <c r="B20" s="10" t="s">
        <v>11</v>
      </c>
      <c r="C20" s="6">
        <v>0</v>
      </c>
      <c r="D20" s="76">
        <v>0</v>
      </c>
      <c r="E20" s="76">
        <v>0</v>
      </c>
      <c r="F20" s="76">
        <v>0</v>
      </c>
      <c r="G20" s="76">
        <v>0</v>
      </c>
      <c r="J20" s="1" t="s">
        <v>282</v>
      </c>
    </row>
    <row r="21" spans="1:10" s="1" customFormat="1" x14ac:dyDescent="0.25">
      <c r="A21" s="4" t="s">
        <v>203</v>
      </c>
      <c r="B21" s="10" t="s">
        <v>12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10" s="1" customFormat="1" ht="15.75" thickBot="1" x14ac:dyDescent="0.3">
      <c r="A22" s="4" t="s">
        <v>204</v>
      </c>
      <c r="B22" s="15" t="s">
        <v>13</v>
      </c>
      <c r="C22" s="6">
        <f>C20-C21</f>
        <v>0</v>
      </c>
      <c r="D22" s="70">
        <f>D20-D21</f>
        <v>0</v>
      </c>
      <c r="E22" s="70">
        <f>E20-E21</f>
        <v>0</v>
      </c>
      <c r="F22" s="70">
        <f>F20-F21</f>
        <v>0</v>
      </c>
      <c r="G22" s="70">
        <f>G20-G21</f>
        <v>0</v>
      </c>
    </row>
    <row r="23" spans="1:10" ht="15.75" thickBot="1" x14ac:dyDescent="0.3"/>
    <row r="24" spans="1:10" x14ac:dyDescent="0.25">
      <c r="B24" s="163"/>
      <c r="C24" s="167"/>
      <c r="D24" s="168"/>
      <c r="E24" s="168"/>
      <c r="F24" s="168"/>
      <c r="G24" s="169"/>
    </row>
    <row r="25" spans="1:10" x14ac:dyDescent="0.25">
      <c r="B25" s="164"/>
      <c r="C25" s="2" t="str">
        <f t="shared" ref="C25:G25" si="1">C2</f>
        <v>2013.</v>
      </c>
      <c r="D25" s="2" t="str">
        <f t="shared" si="1"/>
        <v>2014.</v>
      </c>
      <c r="E25" s="2" t="str">
        <f t="shared" si="1"/>
        <v>2015.</v>
      </c>
      <c r="F25" s="2" t="str">
        <f t="shared" si="1"/>
        <v>2016.</v>
      </c>
      <c r="G25" s="3" t="str">
        <f t="shared" si="1"/>
        <v>2017.</v>
      </c>
    </row>
    <row r="26" spans="1:10" x14ac:dyDescent="0.25">
      <c r="B26" t="str">
        <f t="shared" ref="B26:G27" si="2">B13</f>
        <v>Broj ozljeda na 1.000 zaposlenih</v>
      </c>
      <c r="C26" s="85" t="e">
        <f t="shared" si="2"/>
        <v>#DIV/0!</v>
      </c>
      <c r="D26" s="85" t="e">
        <f t="shared" si="2"/>
        <v>#DIV/0!</v>
      </c>
      <c r="E26" s="85" t="e">
        <f t="shared" si="2"/>
        <v>#DIV/0!</v>
      </c>
      <c r="F26" s="85" t="e">
        <f t="shared" si="2"/>
        <v>#DIV/0!</v>
      </c>
      <c r="G26" s="85" t="e">
        <f t="shared" si="2"/>
        <v>#DIV/0!</v>
      </c>
    </row>
    <row r="27" spans="1:10" x14ac:dyDescent="0.25">
      <c r="B27" t="str">
        <f t="shared" si="2"/>
        <v>Broj ozljeda na 1.000 zaposlenika u grani djelatnosti</v>
      </c>
      <c r="C27" s="85">
        <f t="shared" si="2"/>
        <v>0</v>
      </c>
      <c r="D27" s="85">
        <f t="shared" si="2"/>
        <v>0</v>
      </c>
      <c r="E27" s="85">
        <f t="shared" si="2"/>
        <v>0</v>
      </c>
      <c r="F27" s="85">
        <f t="shared" si="2"/>
        <v>0</v>
      </c>
      <c r="G27" s="85">
        <f t="shared" si="2"/>
        <v>0</v>
      </c>
    </row>
    <row r="29" spans="1:10" x14ac:dyDescent="0.25">
      <c r="B29" s="2"/>
      <c r="C29" s="2" t="str">
        <f t="shared" ref="C29:G29" si="3">C2</f>
        <v>2013.</v>
      </c>
      <c r="D29" s="2" t="str">
        <f t="shared" si="3"/>
        <v>2014.</v>
      </c>
      <c r="E29" s="2" t="str">
        <f t="shared" si="3"/>
        <v>2015.</v>
      </c>
      <c r="F29" s="2" t="str">
        <f t="shared" si="3"/>
        <v>2016.</v>
      </c>
      <c r="G29" s="3" t="str">
        <f t="shared" si="3"/>
        <v>2017.</v>
      </c>
    </row>
    <row r="30" spans="1:10" x14ac:dyDescent="0.25">
      <c r="B30" t="str">
        <f t="shared" ref="B30:G32" si="4">B20</f>
        <v>Ukupni izgubljeni radni dani zbog ozljeda na radu</v>
      </c>
      <c r="C30">
        <f t="shared" si="4"/>
        <v>0</v>
      </c>
      <c r="D30">
        <f t="shared" si="4"/>
        <v>0</v>
      </c>
      <c r="E30">
        <f t="shared" si="4"/>
        <v>0</v>
      </c>
      <c r="F30">
        <f t="shared" si="4"/>
        <v>0</v>
      </c>
      <c r="G30">
        <f t="shared" si="4"/>
        <v>0</v>
      </c>
    </row>
    <row r="31" spans="1:10" x14ac:dyDescent="0.25">
      <c r="B31" t="str">
        <f t="shared" si="4"/>
        <v>Broj izgubljenih radnih dana zbog lakših ozljeda</v>
      </c>
      <c r="C31">
        <f t="shared" si="4"/>
        <v>0</v>
      </c>
      <c r="D31">
        <f t="shared" si="4"/>
        <v>0</v>
      </c>
      <c r="E31">
        <f t="shared" si="4"/>
        <v>0</v>
      </c>
      <c r="F31">
        <f t="shared" si="4"/>
        <v>0</v>
      </c>
      <c r="G31">
        <f t="shared" si="4"/>
        <v>0</v>
      </c>
    </row>
    <row r="32" spans="1:10" x14ac:dyDescent="0.25">
      <c r="B32" t="str">
        <f t="shared" si="4"/>
        <v>Broj izgubljenih radnih dana zbog težih ozljeda</v>
      </c>
      <c r="C32">
        <f t="shared" si="4"/>
        <v>0</v>
      </c>
      <c r="D32">
        <f t="shared" si="4"/>
        <v>0</v>
      </c>
      <c r="E32">
        <f t="shared" si="4"/>
        <v>0</v>
      </c>
      <c r="F32">
        <f t="shared" si="4"/>
        <v>0</v>
      </c>
      <c r="G32">
        <f t="shared" si="4"/>
        <v>0</v>
      </c>
    </row>
    <row r="35" spans="2:7" x14ac:dyDescent="0.25">
      <c r="B35" s="2"/>
      <c r="C35" s="2" t="str">
        <f t="shared" ref="C35:G35" si="5">C2</f>
        <v>2013.</v>
      </c>
      <c r="D35" s="2" t="str">
        <f t="shared" si="5"/>
        <v>2014.</v>
      </c>
      <c r="E35" s="2" t="str">
        <f t="shared" si="5"/>
        <v>2015.</v>
      </c>
      <c r="F35" s="2" t="str">
        <f t="shared" si="5"/>
        <v>2016.</v>
      </c>
      <c r="G35" s="3" t="str">
        <f t="shared" si="5"/>
        <v>2017.</v>
      </c>
    </row>
    <row r="36" spans="2:7" x14ac:dyDescent="0.25">
      <c r="B36" t="str">
        <f t="shared" ref="B36:G36" si="6">B6</f>
        <v>Ukupan broj ozlijeđenih radnika</v>
      </c>
      <c r="C36">
        <f t="shared" si="6"/>
        <v>0</v>
      </c>
      <c r="D36">
        <f t="shared" si="6"/>
        <v>0</v>
      </c>
      <c r="E36">
        <f t="shared" si="6"/>
        <v>0</v>
      </c>
      <c r="F36">
        <f t="shared" si="6"/>
        <v>0</v>
      </c>
      <c r="G36">
        <f t="shared" si="6"/>
        <v>0</v>
      </c>
    </row>
    <row r="37" spans="2:7" x14ac:dyDescent="0.25">
      <c r="B37" t="str">
        <f t="shared" ref="B37:G39" si="7">B9</f>
        <v>Ukupan broj lakših ozljeda na radu</v>
      </c>
      <c r="C37">
        <f t="shared" si="7"/>
        <v>0</v>
      </c>
      <c r="D37">
        <f t="shared" si="7"/>
        <v>0</v>
      </c>
      <c r="E37">
        <f t="shared" si="7"/>
        <v>0</v>
      </c>
      <c r="F37">
        <f t="shared" si="7"/>
        <v>0</v>
      </c>
      <c r="G37">
        <f t="shared" si="7"/>
        <v>0</v>
      </c>
    </row>
    <row r="38" spans="2:7" x14ac:dyDescent="0.25">
      <c r="B38" t="str">
        <f t="shared" si="7"/>
        <v>Ukupan broj težih ozljeda na radu</v>
      </c>
      <c r="C38">
        <f t="shared" si="7"/>
        <v>0</v>
      </c>
      <c r="D38">
        <f t="shared" si="7"/>
        <v>0</v>
      </c>
      <c r="E38">
        <f t="shared" si="7"/>
        <v>0</v>
      </c>
      <c r="F38">
        <f t="shared" si="7"/>
        <v>0</v>
      </c>
      <c r="G38">
        <f t="shared" si="7"/>
        <v>0</v>
      </c>
    </row>
    <row r="39" spans="2:7" x14ac:dyDescent="0.25">
      <c r="B39" t="str">
        <f t="shared" si="7"/>
        <v>Broj poginulih radnika na mjestu rada</v>
      </c>
      <c r="C39">
        <f t="shared" si="7"/>
        <v>0</v>
      </c>
      <c r="D39">
        <f t="shared" si="7"/>
        <v>0</v>
      </c>
      <c r="E39">
        <f t="shared" si="7"/>
        <v>0</v>
      </c>
      <c r="F39">
        <f t="shared" si="7"/>
        <v>0</v>
      </c>
      <c r="G39">
        <f t="shared" si="7"/>
        <v>0</v>
      </c>
    </row>
  </sheetData>
  <mergeCells count="5">
    <mergeCell ref="B1:B2"/>
    <mergeCell ref="A1:A2"/>
    <mergeCell ref="C1:G1"/>
    <mergeCell ref="B24:B25"/>
    <mergeCell ref="C24:G2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28" sqref="H28"/>
    </sheetView>
  </sheetViews>
  <sheetFormatPr defaultRowHeight="15" x14ac:dyDescent="0.25"/>
  <cols>
    <col min="1" max="1" width="5.140625" customWidth="1"/>
    <col min="2" max="2" width="28.7109375" customWidth="1"/>
    <col min="3" max="3" width="15.140625" customWidth="1"/>
    <col min="4" max="4" width="12" customWidth="1"/>
    <col min="5" max="5" width="13" customWidth="1"/>
  </cols>
  <sheetData>
    <row r="1" spans="1:9" ht="29.25" customHeight="1" x14ac:dyDescent="0.25">
      <c r="A1" s="192" t="s">
        <v>15</v>
      </c>
      <c r="B1" s="190" t="s">
        <v>179</v>
      </c>
      <c r="C1" s="190" t="s">
        <v>180</v>
      </c>
      <c r="D1" s="186" t="s">
        <v>449</v>
      </c>
      <c r="E1" s="187"/>
    </row>
    <row r="2" spans="1:9" x14ac:dyDescent="0.25">
      <c r="A2" s="193"/>
      <c r="B2" s="191"/>
      <c r="C2" s="191"/>
      <c r="D2" s="38" t="s">
        <v>182</v>
      </c>
      <c r="E2" s="42" t="s">
        <v>183</v>
      </c>
    </row>
    <row r="3" spans="1:9" ht="25.5" x14ac:dyDescent="0.25">
      <c r="A3" s="43" t="s">
        <v>159</v>
      </c>
      <c r="B3" s="41" t="s">
        <v>184</v>
      </c>
      <c r="C3" s="40"/>
      <c r="D3" s="40"/>
      <c r="E3" s="44"/>
    </row>
    <row r="4" spans="1:9" ht="25.5" x14ac:dyDescent="0.25">
      <c r="A4" s="43" t="s">
        <v>161</v>
      </c>
      <c r="B4" s="41" t="s">
        <v>185</v>
      </c>
      <c r="C4" s="40"/>
      <c r="D4" s="40"/>
      <c r="E4" s="44"/>
    </row>
    <row r="5" spans="1:9" x14ac:dyDescent="0.25">
      <c r="A5" s="43" t="s">
        <v>163</v>
      </c>
      <c r="B5" s="41" t="s">
        <v>25</v>
      </c>
      <c r="C5" s="40"/>
      <c r="D5" s="40"/>
      <c r="E5" s="44"/>
    </row>
    <row r="6" spans="1:9" ht="25.5" x14ac:dyDescent="0.25">
      <c r="A6" s="43" t="s">
        <v>165</v>
      </c>
      <c r="B6" s="41" t="s">
        <v>26</v>
      </c>
      <c r="C6" s="40"/>
      <c r="D6" s="40"/>
      <c r="E6" s="44"/>
      <c r="I6" s="37"/>
    </row>
    <row r="7" spans="1:9" ht="15.75" thickBot="1" x14ac:dyDescent="0.3">
      <c r="A7" s="188" t="s">
        <v>27</v>
      </c>
      <c r="B7" s="189"/>
      <c r="C7" s="45">
        <f>'Opći podaci'!$G$6</f>
        <v>0</v>
      </c>
      <c r="D7" s="45">
        <f>D3+D4+D5+D6</f>
        <v>0</v>
      </c>
      <c r="E7" s="46">
        <f>'Izgubljeno radno vrijeme_po god'!$L$7</f>
        <v>0</v>
      </c>
    </row>
    <row r="8" spans="1:9" x14ac:dyDescent="0.25">
      <c r="C8">
        <f>C3+C4+C5+C6</f>
        <v>0</v>
      </c>
      <c r="D8">
        <f>D3+D4+D5+D6</f>
        <v>0</v>
      </c>
      <c r="E8">
        <f>E3+E4+E5+E6</f>
        <v>0</v>
      </c>
    </row>
    <row r="10" spans="1:9" x14ac:dyDescent="0.25">
      <c r="A10" t="str">
        <f t="shared" ref="A10:E15" si="0">A1</f>
        <v>R.B.</v>
      </c>
      <c r="C10" t="s">
        <v>286</v>
      </c>
      <c r="D10" t="str">
        <f t="shared" si="0"/>
        <v>IZGUBLJENO RADNO VRIJEME u 2017. god.</v>
      </c>
    </row>
    <row r="11" spans="1:9" x14ac:dyDescent="0.25">
      <c r="D11" t="str">
        <f t="shared" si="0"/>
        <v>RADNI SATI</v>
      </c>
      <c r="E11" t="str">
        <f t="shared" si="0"/>
        <v>RADNI DANI</v>
      </c>
    </row>
    <row r="12" spans="1:9" x14ac:dyDescent="0.25">
      <c r="A12" t="str">
        <f t="shared" si="0"/>
        <v>1.</v>
      </c>
      <c r="B12" t="str">
        <f t="shared" si="0"/>
        <v>Na mjestu obavljanja poslova i radnih zadataka</v>
      </c>
      <c r="C12" s="73" t="e">
        <f>(C3/C7)*100</f>
        <v>#DIV/0!</v>
      </c>
      <c r="D12">
        <f t="shared" si="0"/>
        <v>0</v>
      </c>
      <c r="E12">
        <f t="shared" si="0"/>
        <v>0</v>
      </c>
    </row>
    <row r="13" spans="1:9" x14ac:dyDescent="0.25">
      <c r="A13" t="str">
        <f t="shared" si="0"/>
        <v>2.</v>
      </c>
      <c r="B13" t="str">
        <f t="shared" si="0"/>
        <v>Na redovnom putu od stana do stalnog mjesta rada i obratno</v>
      </c>
      <c r="C13" s="73" t="e">
        <f>(C4/C7)*100</f>
        <v>#DIV/0!</v>
      </c>
      <c r="D13">
        <f t="shared" si="0"/>
        <v>0</v>
      </c>
      <c r="E13">
        <f t="shared" si="0"/>
        <v>0</v>
      </c>
    </row>
    <row r="14" spans="1:9" x14ac:dyDescent="0.25">
      <c r="A14" t="str">
        <f t="shared" si="0"/>
        <v>3.</v>
      </c>
      <c r="B14" t="str">
        <f t="shared" si="0"/>
        <v>Na službenom putu</v>
      </c>
      <c r="C14" s="73" t="e">
        <f>(C5/C7)*100</f>
        <v>#DIV/0!</v>
      </c>
      <c r="D14">
        <f t="shared" si="0"/>
        <v>0</v>
      </c>
      <c r="E14">
        <f t="shared" si="0"/>
        <v>0</v>
      </c>
    </row>
    <row r="15" spans="1:9" x14ac:dyDescent="0.25">
      <c r="A15" t="str">
        <f t="shared" si="0"/>
        <v>4.</v>
      </c>
      <c r="B15" t="str">
        <f t="shared" si="0"/>
        <v>Na drugom mjestu prilikom obavljanja radnih zadataka</v>
      </c>
      <c r="C15" s="73" t="e">
        <f>(C6/C7)*100</f>
        <v>#DIV/0!</v>
      </c>
      <c r="D15">
        <f t="shared" si="0"/>
        <v>0</v>
      </c>
      <c r="E15">
        <f t="shared" si="0"/>
        <v>0</v>
      </c>
    </row>
    <row r="16" spans="1:9" x14ac:dyDescent="0.25">
      <c r="C16" s="73"/>
    </row>
  </sheetData>
  <mergeCells count="5">
    <mergeCell ref="D1:E1"/>
    <mergeCell ref="A7:B7"/>
    <mergeCell ref="C1:C2"/>
    <mergeCell ref="B1:B2"/>
    <mergeCell ref="A1:A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J19" sqref="J19"/>
    </sheetView>
  </sheetViews>
  <sheetFormatPr defaultRowHeight="15" x14ac:dyDescent="0.25"/>
  <cols>
    <col min="1" max="1" width="6.140625" customWidth="1"/>
    <col min="2" max="2" width="23.5703125" customWidth="1"/>
  </cols>
  <sheetData>
    <row r="1" spans="1:12" x14ac:dyDescent="0.25">
      <c r="A1" s="195" t="s">
        <v>15</v>
      </c>
      <c r="B1" s="197" t="s">
        <v>179</v>
      </c>
      <c r="C1" s="190" t="s">
        <v>17</v>
      </c>
      <c r="D1" s="190"/>
      <c r="E1" s="190" t="s">
        <v>18</v>
      </c>
      <c r="F1" s="190"/>
      <c r="G1" s="190" t="s">
        <v>19</v>
      </c>
      <c r="H1" s="190"/>
      <c r="I1" s="190" t="s">
        <v>447</v>
      </c>
      <c r="J1" s="190"/>
      <c r="K1" s="190" t="s">
        <v>448</v>
      </c>
      <c r="L1" s="194"/>
    </row>
    <row r="2" spans="1:12" ht="27" customHeight="1" x14ac:dyDescent="0.25">
      <c r="A2" s="196"/>
      <c r="B2" s="198"/>
      <c r="C2" s="39" t="s">
        <v>186</v>
      </c>
      <c r="D2" s="39" t="s">
        <v>187</v>
      </c>
      <c r="E2" s="39" t="s">
        <v>186</v>
      </c>
      <c r="F2" s="39" t="s">
        <v>187</v>
      </c>
      <c r="G2" s="39" t="s">
        <v>186</v>
      </c>
      <c r="H2" s="39" t="s">
        <v>187</v>
      </c>
      <c r="I2" s="39" t="s">
        <v>186</v>
      </c>
      <c r="J2" s="39" t="s">
        <v>187</v>
      </c>
      <c r="K2" s="39" t="s">
        <v>186</v>
      </c>
      <c r="L2" s="42" t="s">
        <v>187</v>
      </c>
    </row>
    <row r="3" spans="1:12" ht="25.5" x14ac:dyDescent="0.25">
      <c r="A3" s="43" t="s">
        <v>159</v>
      </c>
      <c r="B3" s="47" t="s">
        <v>184</v>
      </c>
      <c r="C3" s="40">
        <f>D3*8</f>
        <v>0</v>
      </c>
      <c r="D3" s="40">
        <v>0</v>
      </c>
      <c r="E3" s="40">
        <f>F3*8</f>
        <v>0</v>
      </c>
      <c r="F3" s="40">
        <v>0</v>
      </c>
      <c r="G3" s="40">
        <f>H3*8</f>
        <v>0</v>
      </c>
      <c r="H3" s="40">
        <v>0</v>
      </c>
      <c r="I3" s="40">
        <f>J3*8</f>
        <v>0</v>
      </c>
      <c r="J3" s="40">
        <v>0</v>
      </c>
      <c r="K3" s="40">
        <f>'Izgubljeno rad.vrije. ozl_2017.'!D3</f>
        <v>0</v>
      </c>
      <c r="L3" s="44">
        <f>'Izgubljeno rad.vrije. ozl_2017.'!E3</f>
        <v>0</v>
      </c>
    </row>
    <row r="4" spans="1:12" ht="25.5" x14ac:dyDescent="0.25">
      <c r="A4" s="43" t="s">
        <v>161</v>
      </c>
      <c r="B4" s="47" t="s">
        <v>188</v>
      </c>
      <c r="C4" s="40">
        <f>D4*8</f>
        <v>0</v>
      </c>
      <c r="D4" s="40">
        <v>0</v>
      </c>
      <c r="E4" s="40">
        <f>F4*8</f>
        <v>0</v>
      </c>
      <c r="F4" s="40">
        <v>0</v>
      </c>
      <c r="G4" s="40">
        <f>H4*8</f>
        <v>0</v>
      </c>
      <c r="H4" s="40">
        <v>0</v>
      </c>
      <c r="I4" s="40">
        <f>J4*8</f>
        <v>0</v>
      </c>
      <c r="J4" s="40">
        <v>0</v>
      </c>
      <c r="K4" s="40">
        <f>'Izgubljeno rad.vrije. ozl_2017.'!D4</f>
        <v>0</v>
      </c>
      <c r="L4" s="44">
        <f>'Izgubljeno rad.vrije. ozl_2017.'!E4</f>
        <v>0</v>
      </c>
    </row>
    <row r="5" spans="1:12" x14ac:dyDescent="0.25">
      <c r="A5" s="43" t="s">
        <v>163</v>
      </c>
      <c r="B5" s="47" t="s">
        <v>25</v>
      </c>
      <c r="C5" s="40">
        <f>D5*8</f>
        <v>0</v>
      </c>
      <c r="D5" s="40">
        <v>0</v>
      </c>
      <c r="E5" s="40">
        <f>F5*8</f>
        <v>0</v>
      </c>
      <c r="F5" s="40">
        <v>0</v>
      </c>
      <c r="G5" s="40">
        <f>H5*8</f>
        <v>0</v>
      </c>
      <c r="H5" s="40">
        <v>0</v>
      </c>
      <c r="I5" s="40">
        <f>J5*8</f>
        <v>0</v>
      </c>
      <c r="J5" s="40">
        <v>0</v>
      </c>
      <c r="K5" s="40">
        <f>'Izgubljeno rad.vrije. ozl_2017.'!D5</f>
        <v>0</v>
      </c>
      <c r="L5" s="44">
        <f>'Izgubljeno rad.vrije. ozl_2017.'!E5</f>
        <v>0</v>
      </c>
    </row>
    <row r="6" spans="1:12" ht="25.5" x14ac:dyDescent="0.25">
      <c r="A6" s="43" t="s">
        <v>165</v>
      </c>
      <c r="B6" s="47" t="s">
        <v>189</v>
      </c>
      <c r="C6" s="40">
        <f>D6*8</f>
        <v>0</v>
      </c>
      <c r="D6" s="40">
        <v>0</v>
      </c>
      <c r="E6" s="40">
        <f>F6*8</f>
        <v>0</v>
      </c>
      <c r="F6" s="40">
        <v>0</v>
      </c>
      <c r="G6" s="40">
        <f>H6*8</f>
        <v>0</v>
      </c>
      <c r="H6" s="40">
        <v>0</v>
      </c>
      <c r="I6" s="40">
        <f>J6*8</f>
        <v>0</v>
      </c>
      <c r="J6" s="40">
        <v>0</v>
      </c>
      <c r="K6" s="40">
        <f>'Izgubljeno rad.vrije. ozl_2017.'!D6</f>
        <v>0</v>
      </c>
      <c r="L6" s="44">
        <f>'Izgubljeno rad.vrije. ozl_2017.'!E6</f>
        <v>0</v>
      </c>
    </row>
    <row r="7" spans="1:12" ht="15.75" thickBot="1" x14ac:dyDescent="0.3">
      <c r="A7" s="188" t="s">
        <v>27</v>
      </c>
      <c r="B7" s="189"/>
      <c r="C7" s="80">
        <f t="shared" ref="C7:K7" si="0">C3+C4+C5+C6</f>
        <v>0</v>
      </c>
      <c r="D7" s="80">
        <f>'Opći podaci'!$C$20</f>
        <v>0</v>
      </c>
      <c r="E7" s="80">
        <f t="shared" si="0"/>
        <v>0</v>
      </c>
      <c r="F7" s="80">
        <f>'Opći podaci'!$D$20</f>
        <v>0</v>
      </c>
      <c r="G7" s="80">
        <f t="shared" si="0"/>
        <v>0</v>
      </c>
      <c r="H7" s="80">
        <f>'Opći podaci'!$E$20</f>
        <v>0</v>
      </c>
      <c r="I7" s="80">
        <f t="shared" si="0"/>
        <v>0</v>
      </c>
      <c r="J7" s="80">
        <f>'Opći podaci'!$F$20</f>
        <v>0</v>
      </c>
      <c r="K7" s="80">
        <f t="shared" si="0"/>
        <v>0</v>
      </c>
      <c r="L7" s="46">
        <f>'Opći podaci'!$G$20</f>
        <v>0</v>
      </c>
    </row>
    <row r="9" spans="1:12" x14ac:dyDescent="0.25">
      <c r="D9">
        <f>D3+D4+D5+D6</f>
        <v>0</v>
      </c>
      <c r="F9">
        <f>F3+F4+F5+F6</f>
        <v>0</v>
      </c>
      <c r="H9">
        <f>H3+H4+H5+H6</f>
        <v>0</v>
      </c>
      <c r="J9">
        <f>J3+J4+J5+J6</f>
        <v>0</v>
      </c>
      <c r="L9">
        <f>L3+L4+L5+L6</f>
        <v>0</v>
      </c>
    </row>
  </sheetData>
  <mergeCells count="8">
    <mergeCell ref="I1:J1"/>
    <mergeCell ref="K1:L1"/>
    <mergeCell ref="A7:B7"/>
    <mergeCell ref="A1:A2"/>
    <mergeCell ref="B1:B2"/>
    <mergeCell ref="C1:D1"/>
    <mergeCell ref="E1:F1"/>
    <mergeCell ref="G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2" sqref="B32"/>
    </sheetView>
  </sheetViews>
  <sheetFormatPr defaultRowHeight="15" x14ac:dyDescent="0.25"/>
  <cols>
    <col min="1" max="1" width="6" customWidth="1"/>
    <col min="2" max="2" width="27" customWidth="1"/>
    <col min="3" max="3" width="12.28515625" customWidth="1"/>
    <col min="4" max="4" width="11.42578125" customWidth="1"/>
  </cols>
  <sheetData>
    <row r="1" spans="1:4" ht="75.75" customHeight="1" x14ac:dyDescent="0.25">
      <c r="A1" s="165" t="s">
        <v>15</v>
      </c>
      <c r="B1" s="163" t="s">
        <v>190</v>
      </c>
      <c r="C1" s="163" t="s">
        <v>181</v>
      </c>
      <c r="D1" s="170"/>
    </row>
    <row r="2" spans="1:4" ht="25.5" x14ac:dyDescent="0.25">
      <c r="A2" s="166"/>
      <c r="B2" s="164"/>
      <c r="C2" s="48" t="s">
        <v>191</v>
      </c>
      <c r="D2" s="3" t="s">
        <v>192</v>
      </c>
    </row>
    <row r="3" spans="1:4" ht="15.75" x14ac:dyDescent="0.25">
      <c r="A3" s="4" t="s">
        <v>159</v>
      </c>
      <c r="B3" s="8"/>
      <c r="C3" s="8">
        <v>0</v>
      </c>
      <c r="D3" s="11">
        <v>0</v>
      </c>
    </row>
    <row r="4" spans="1:4" ht="15.75" x14ac:dyDescent="0.25">
      <c r="A4" s="4" t="s">
        <v>161</v>
      </c>
      <c r="B4" s="8"/>
      <c r="C4" s="8">
        <v>0</v>
      </c>
      <c r="D4" s="11">
        <v>0</v>
      </c>
    </row>
    <row r="5" spans="1:4" ht="15.75" x14ac:dyDescent="0.25">
      <c r="A5" s="4" t="s">
        <v>163</v>
      </c>
      <c r="B5" s="8"/>
      <c r="C5" s="8">
        <v>0</v>
      </c>
      <c r="D5" s="11">
        <v>0</v>
      </c>
    </row>
    <row r="6" spans="1:4" ht="15.75" x14ac:dyDescent="0.25">
      <c r="A6" s="4" t="s">
        <v>165</v>
      </c>
      <c r="B6" s="8"/>
      <c r="C6" s="8">
        <v>0</v>
      </c>
      <c r="D6" s="11">
        <v>0</v>
      </c>
    </row>
    <row r="7" spans="1:4" ht="16.5" thickBot="1" x14ac:dyDescent="0.3">
      <c r="A7" s="4" t="s">
        <v>167</v>
      </c>
      <c r="B7" s="32"/>
      <c r="C7" s="32">
        <v>0</v>
      </c>
      <c r="D7" s="33">
        <v>0</v>
      </c>
    </row>
  </sheetData>
  <mergeCells count="3">
    <mergeCell ref="A1:A2"/>
    <mergeCell ref="B1:B2"/>
    <mergeCell ref="C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J16" sqref="J16"/>
    </sheetView>
  </sheetViews>
  <sheetFormatPr defaultRowHeight="15" x14ac:dyDescent="0.25"/>
  <cols>
    <col min="1" max="1" width="6.28515625" customWidth="1"/>
    <col min="2" max="2" width="23.42578125" customWidth="1"/>
  </cols>
  <sheetData>
    <row r="1" spans="1:7" x14ac:dyDescent="0.25">
      <c r="A1" s="165" t="s">
        <v>15</v>
      </c>
      <c r="B1" s="163" t="s">
        <v>16</v>
      </c>
      <c r="C1" s="163" t="s">
        <v>14</v>
      </c>
      <c r="D1" s="163"/>
      <c r="E1" s="163"/>
      <c r="F1" s="163"/>
      <c r="G1" s="170"/>
    </row>
    <row r="2" spans="1:7" x14ac:dyDescent="0.25">
      <c r="A2" s="166"/>
      <c r="B2" s="164"/>
      <c r="C2" s="48" t="str">
        <f>'Prema načinu nastanka'!C2</f>
        <v>2013.</v>
      </c>
      <c r="D2" s="48" t="str">
        <f>'Prema načinu nastanka'!D2</f>
        <v>2014.</v>
      </c>
      <c r="E2" s="48" t="str">
        <f>'Prema načinu nastanka'!E2</f>
        <v>2015.</v>
      </c>
      <c r="F2" s="48" t="str">
        <f>'Prema načinu nastanka'!F2</f>
        <v>2016.</v>
      </c>
      <c r="G2" s="49" t="str">
        <f>'Prema načinu nastanka'!G2</f>
        <v>2017.</v>
      </c>
    </row>
    <row r="3" spans="1:7" ht="38.25" x14ac:dyDescent="0.25">
      <c r="A3" s="4" t="s">
        <v>159</v>
      </c>
      <c r="B3" s="16" t="s">
        <v>234</v>
      </c>
      <c r="C3" s="103">
        <f>'Opći podaci'!$C$17</f>
        <v>0</v>
      </c>
      <c r="D3" s="103">
        <f>'Opći podaci'!$D$17</f>
        <v>0</v>
      </c>
      <c r="E3" s="103">
        <f>'Opći podaci'!$E$17</f>
        <v>0</v>
      </c>
      <c r="F3" s="103">
        <f>'Opći podaci'!$F$17</f>
        <v>0</v>
      </c>
      <c r="G3" s="104">
        <f>'Opći podaci'!$G$17</f>
        <v>0</v>
      </c>
    </row>
    <row r="4" spans="1:7" ht="25.5" x14ac:dyDescent="0.25">
      <c r="A4" s="4" t="s">
        <v>161</v>
      </c>
      <c r="B4" s="10" t="s">
        <v>235</v>
      </c>
      <c r="C4" s="75">
        <v>0</v>
      </c>
      <c r="D4" s="75">
        <v>0</v>
      </c>
      <c r="E4" s="75">
        <v>0</v>
      </c>
      <c r="F4" s="75">
        <v>0</v>
      </c>
      <c r="G4" s="102">
        <v>0</v>
      </c>
    </row>
    <row r="5" spans="1:7" ht="22.5" customHeight="1" thickBot="1" x14ac:dyDescent="0.3">
      <c r="A5" s="4" t="s">
        <v>163</v>
      </c>
      <c r="B5" s="15" t="s">
        <v>236</v>
      </c>
      <c r="C5" s="105">
        <f>C3-C4</f>
        <v>0</v>
      </c>
      <c r="D5" s="105">
        <f>D3-D4</f>
        <v>0</v>
      </c>
      <c r="E5" s="105">
        <f>E3-E4</f>
        <v>0</v>
      </c>
      <c r="F5" s="105">
        <f>F3-F4</f>
        <v>0</v>
      </c>
      <c r="G5" s="106">
        <f>G3-G4</f>
        <v>0</v>
      </c>
    </row>
  </sheetData>
  <mergeCells count="3">
    <mergeCell ref="C1:G1"/>
    <mergeCell ref="A1:A2"/>
    <mergeCell ref="B1:B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29" sqref="D29"/>
    </sheetView>
  </sheetViews>
  <sheetFormatPr defaultRowHeight="15" x14ac:dyDescent="0.25"/>
  <cols>
    <col min="1" max="1" width="7.140625" customWidth="1"/>
    <col min="3" max="3" width="16.5703125" customWidth="1"/>
    <col min="4" max="4" width="19" customWidth="1"/>
  </cols>
  <sheetData>
    <row r="1" spans="1:4" ht="24.75" customHeight="1" x14ac:dyDescent="0.25">
      <c r="A1" s="173" t="s">
        <v>15</v>
      </c>
      <c r="B1" s="175" t="s">
        <v>237</v>
      </c>
      <c r="C1" s="163" t="s">
        <v>180</v>
      </c>
      <c r="D1" s="170" t="s">
        <v>283</v>
      </c>
    </row>
    <row r="2" spans="1:4" x14ac:dyDescent="0.25">
      <c r="A2" s="174"/>
      <c r="B2" s="176"/>
      <c r="C2" s="164"/>
      <c r="D2" s="199"/>
    </row>
    <row r="3" spans="1:4" x14ac:dyDescent="0.25">
      <c r="A3" s="4" t="s">
        <v>159</v>
      </c>
      <c r="B3" s="5" t="s">
        <v>287</v>
      </c>
      <c r="C3" s="68"/>
      <c r="D3" s="74" t="e">
        <f>(C3/C16)*100</f>
        <v>#DIV/0!</v>
      </c>
    </row>
    <row r="4" spans="1:4" x14ac:dyDescent="0.25">
      <c r="A4" s="4" t="s">
        <v>161</v>
      </c>
      <c r="B4" s="5" t="s">
        <v>288</v>
      </c>
      <c r="C4" s="68"/>
      <c r="D4" s="74" t="e">
        <f>(C4/C16)*100</f>
        <v>#DIV/0!</v>
      </c>
    </row>
    <row r="5" spans="1:4" x14ac:dyDescent="0.25">
      <c r="A5" s="4" t="s">
        <v>163</v>
      </c>
      <c r="B5" s="68" t="s">
        <v>289</v>
      </c>
      <c r="C5" s="68"/>
      <c r="D5" s="74" t="e">
        <f>(C5/C16)*100</f>
        <v>#DIV/0!</v>
      </c>
    </row>
    <row r="6" spans="1:4" x14ac:dyDescent="0.25">
      <c r="A6" s="4" t="s">
        <v>165</v>
      </c>
      <c r="B6" s="68" t="s">
        <v>290</v>
      </c>
      <c r="C6" s="68"/>
      <c r="D6" s="74" t="e">
        <f>(C6/C16)*100</f>
        <v>#DIV/0!</v>
      </c>
    </row>
    <row r="7" spans="1:4" x14ac:dyDescent="0.25">
      <c r="A7" s="4" t="s">
        <v>167</v>
      </c>
      <c r="B7" s="68" t="s">
        <v>291</v>
      </c>
      <c r="C7" s="68"/>
      <c r="D7" s="74" t="e">
        <f>(C7/C16)*100</f>
        <v>#DIV/0!</v>
      </c>
    </row>
    <row r="8" spans="1:4" x14ac:dyDescent="0.25">
      <c r="A8" s="4" t="s">
        <v>193</v>
      </c>
      <c r="B8" s="68" t="s">
        <v>292</v>
      </c>
      <c r="C8" s="68"/>
      <c r="D8" s="74" t="e">
        <f>(C8/C16)*100</f>
        <v>#DIV/0!</v>
      </c>
    </row>
    <row r="9" spans="1:4" x14ac:dyDescent="0.25">
      <c r="A9" s="4" t="s">
        <v>170</v>
      </c>
      <c r="B9" s="68" t="s">
        <v>293</v>
      </c>
      <c r="C9" s="68"/>
      <c r="D9" s="74" t="e">
        <f>(C9/C16)*100</f>
        <v>#DIV/0!</v>
      </c>
    </row>
    <row r="10" spans="1:4" x14ac:dyDescent="0.25">
      <c r="A10" s="4" t="s">
        <v>172</v>
      </c>
      <c r="B10" s="68" t="s">
        <v>294</v>
      </c>
      <c r="C10" s="68"/>
      <c r="D10" s="74" t="e">
        <f>(C10/C16)*100</f>
        <v>#DIV/0!</v>
      </c>
    </row>
    <row r="11" spans="1:4" ht="15.75" x14ac:dyDescent="0.25">
      <c r="A11" s="4" t="s">
        <v>174</v>
      </c>
      <c r="B11" s="68" t="s">
        <v>295</v>
      </c>
      <c r="C11" s="75"/>
      <c r="D11" s="74" t="e">
        <f>(C11/C16)*100</f>
        <v>#DIV/0!</v>
      </c>
    </row>
    <row r="12" spans="1:4" ht="15.75" x14ac:dyDescent="0.25">
      <c r="A12" s="4" t="s">
        <v>194</v>
      </c>
      <c r="B12" s="68" t="s">
        <v>296</v>
      </c>
      <c r="C12" s="75"/>
      <c r="D12" s="74" t="e">
        <f>(C12/C16)*100</f>
        <v>#DIV/0!</v>
      </c>
    </row>
    <row r="13" spans="1:4" ht="15.75" x14ac:dyDescent="0.25">
      <c r="A13" s="4" t="s">
        <v>195</v>
      </c>
      <c r="B13" s="68" t="s">
        <v>297</v>
      </c>
      <c r="C13" s="75"/>
      <c r="D13" s="74" t="e">
        <f>(C13/C16)*100</f>
        <v>#DIV/0!</v>
      </c>
    </row>
    <row r="14" spans="1:4" ht="15.75" x14ac:dyDescent="0.25">
      <c r="A14" s="4" t="s">
        <v>196</v>
      </c>
      <c r="B14" s="68" t="s">
        <v>298</v>
      </c>
      <c r="C14" s="75"/>
      <c r="D14" s="74" t="e">
        <f>(C14/C16)*100</f>
        <v>#DIV/0!</v>
      </c>
    </row>
    <row r="15" spans="1:4" ht="38.25" x14ac:dyDescent="0.25">
      <c r="A15" s="4" t="s">
        <v>197</v>
      </c>
      <c r="B15" s="5" t="s">
        <v>239</v>
      </c>
      <c r="C15" s="68"/>
      <c r="D15" s="74" t="e">
        <f>(C15/C16)*100</f>
        <v>#DIV/0!</v>
      </c>
    </row>
    <row r="16" spans="1:4" ht="15.75" thickBot="1" x14ac:dyDescent="0.3">
      <c r="A16" s="200" t="s">
        <v>27</v>
      </c>
      <c r="B16" s="201"/>
      <c r="C16" s="17">
        <f>'Opći podaci'!$G$6</f>
        <v>0</v>
      </c>
      <c r="D16" s="82" t="e">
        <f>D3+D4+D5+D6+D7+D8+D9+D10+D11+D12+D13+D14+D15</f>
        <v>#DIV/0!</v>
      </c>
    </row>
    <row r="17" spans="3:3" x14ac:dyDescent="0.25">
      <c r="C17">
        <f>C3+C4+C5+C6+C7+C8+C9+C10+C11+C12+C13+C14+C15</f>
        <v>0</v>
      </c>
    </row>
  </sheetData>
  <mergeCells count="5">
    <mergeCell ref="C1:C2"/>
    <mergeCell ref="D1:D2"/>
    <mergeCell ref="A16:B16"/>
    <mergeCell ref="B1:B2"/>
    <mergeCell ref="A1:A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T10" sqref="T10"/>
    </sheetView>
  </sheetViews>
  <sheetFormatPr defaultRowHeight="15" x14ac:dyDescent="0.25"/>
  <cols>
    <col min="1" max="1" width="6.28515625" customWidth="1"/>
    <col min="2" max="2" width="10.7109375" customWidth="1"/>
    <col min="3" max="3" width="10.140625" customWidth="1"/>
    <col min="4" max="4" width="17.7109375" customWidth="1"/>
  </cols>
  <sheetData>
    <row r="1" spans="1:4" ht="24.75" customHeight="1" x14ac:dyDescent="0.25">
      <c r="A1" s="173" t="s">
        <v>15</v>
      </c>
      <c r="B1" s="175" t="s">
        <v>240</v>
      </c>
      <c r="C1" s="163" t="s">
        <v>180</v>
      </c>
      <c r="D1" s="170" t="s">
        <v>238</v>
      </c>
    </row>
    <row r="2" spans="1:4" x14ac:dyDescent="0.25">
      <c r="A2" s="174"/>
      <c r="B2" s="176"/>
      <c r="C2" s="164"/>
      <c r="D2" s="199"/>
    </row>
    <row r="3" spans="1:4" x14ac:dyDescent="0.25">
      <c r="A3" s="4" t="s">
        <v>159</v>
      </c>
      <c r="B3" s="5" t="s">
        <v>241</v>
      </c>
      <c r="C3" s="5"/>
      <c r="D3" s="74" t="e">
        <f>(C3/C7)*100</f>
        <v>#DIV/0!</v>
      </c>
    </row>
    <row r="4" spans="1:4" x14ac:dyDescent="0.25">
      <c r="A4" s="4" t="s">
        <v>161</v>
      </c>
      <c r="B4" s="5" t="s">
        <v>242</v>
      </c>
      <c r="C4" s="5"/>
      <c r="D4" s="74" t="e">
        <f>(C4/C7)*100</f>
        <v>#DIV/0!</v>
      </c>
    </row>
    <row r="5" spans="1:4" x14ac:dyDescent="0.25">
      <c r="A5" s="4" t="s">
        <v>163</v>
      </c>
      <c r="B5" s="5" t="s">
        <v>243</v>
      </c>
      <c r="C5" s="5"/>
      <c r="D5" s="74" t="e">
        <f>(C5/C7)*100</f>
        <v>#DIV/0!</v>
      </c>
    </row>
    <row r="6" spans="1:4" ht="25.5" x14ac:dyDescent="0.25">
      <c r="A6" s="4" t="s">
        <v>165</v>
      </c>
      <c r="B6" s="5" t="s">
        <v>239</v>
      </c>
      <c r="C6" s="5"/>
      <c r="D6" s="74" t="e">
        <f>(C6/C7)*100</f>
        <v>#DIV/0!</v>
      </c>
    </row>
    <row r="7" spans="1:4" ht="15.75" thickBot="1" x14ac:dyDescent="0.3">
      <c r="A7" s="171" t="s">
        <v>27</v>
      </c>
      <c r="B7" s="172"/>
      <c r="C7" s="17">
        <f>'ONR po satima'!$C$16</f>
        <v>0</v>
      </c>
      <c r="D7" s="82" t="e">
        <f>D3+D4+D5+D6</f>
        <v>#DIV/0!</v>
      </c>
    </row>
    <row r="8" spans="1:4" x14ac:dyDescent="0.25">
      <c r="C8">
        <f>C3+C4+C5+C6</f>
        <v>0</v>
      </c>
    </row>
  </sheetData>
  <mergeCells count="5">
    <mergeCell ref="C1:C2"/>
    <mergeCell ref="D1:D2"/>
    <mergeCell ref="A7:B7"/>
    <mergeCell ref="A1:A2"/>
    <mergeCell ref="B1:B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U17" sqref="U17"/>
    </sheetView>
  </sheetViews>
  <sheetFormatPr defaultRowHeight="15" x14ac:dyDescent="0.25"/>
  <cols>
    <col min="1" max="1" width="6.140625" customWidth="1"/>
    <col min="2" max="2" width="12.85546875" customWidth="1"/>
    <col min="3" max="3" width="11" customWidth="1"/>
    <col min="4" max="4" width="19.7109375" customWidth="1"/>
  </cols>
  <sheetData>
    <row r="1" spans="1:4" ht="24.75" customHeight="1" x14ac:dyDescent="0.25">
      <c r="A1" s="173" t="s">
        <v>15</v>
      </c>
      <c r="B1" s="175" t="s">
        <v>244</v>
      </c>
      <c r="C1" s="163" t="s">
        <v>180</v>
      </c>
      <c r="D1" s="170" t="s">
        <v>238</v>
      </c>
    </row>
    <row r="2" spans="1:4" x14ac:dyDescent="0.25">
      <c r="A2" s="174"/>
      <c r="B2" s="176"/>
      <c r="C2" s="164"/>
      <c r="D2" s="199"/>
    </row>
    <row r="3" spans="1:4" x14ac:dyDescent="0.25">
      <c r="A3" s="4" t="s">
        <v>159</v>
      </c>
      <c r="B3" s="51" t="s">
        <v>245</v>
      </c>
      <c r="C3" s="5"/>
      <c r="D3" s="74" t="e">
        <f>(C3/C10)*100</f>
        <v>#DIV/0!</v>
      </c>
    </row>
    <row r="4" spans="1:4" x14ac:dyDescent="0.25">
      <c r="A4" s="4" t="s">
        <v>161</v>
      </c>
      <c r="B4" s="50" t="s">
        <v>246</v>
      </c>
      <c r="C4" s="5"/>
      <c r="D4" s="74" t="e">
        <f>(C4/C10)*100</f>
        <v>#DIV/0!</v>
      </c>
    </row>
    <row r="5" spans="1:4" x14ac:dyDescent="0.25">
      <c r="A5" s="4" t="s">
        <v>163</v>
      </c>
      <c r="B5" s="50" t="s">
        <v>247</v>
      </c>
      <c r="C5" s="5"/>
      <c r="D5" s="74" t="e">
        <f>(C5/C10)*100</f>
        <v>#DIV/0!</v>
      </c>
    </row>
    <row r="6" spans="1:4" x14ac:dyDescent="0.25">
      <c r="A6" s="4" t="s">
        <v>165</v>
      </c>
      <c r="B6" s="50" t="s">
        <v>248</v>
      </c>
      <c r="C6" s="5"/>
      <c r="D6" s="74" t="e">
        <f>(C6/C10)*100</f>
        <v>#DIV/0!</v>
      </c>
    </row>
    <row r="7" spans="1:4" x14ac:dyDescent="0.25">
      <c r="A7" s="4" t="s">
        <v>167</v>
      </c>
      <c r="B7" s="5" t="s">
        <v>249</v>
      </c>
      <c r="C7" s="5"/>
      <c r="D7" s="74" t="e">
        <f>(C7/C10)*100</f>
        <v>#DIV/0!</v>
      </c>
    </row>
    <row r="8" spans="1:4" x14ac:dyDescent="0.25">
      <c r="A8" s="4" t="s">
        <v>193</v>
      </c>
      <c r="B8" s="50" t="s">
        <v>250</v>
      </c>
      <c r="C8" s="5"/>
      <c r="D8" s="74" t="e">
        <f>(C8/C10)*100</f>
        <v>#DIV/0!</v>
      </c>
    </row>
    <row r="9" spans="1:4" x14ac:dyDescent="0.25">
      <c r="A9" s="4" t="s">
        <v>170</v>
      </c>
      <c r="B9" s="50" t="s">
        <v>251</v>
      </c>
      <c r="C9" s="5"/>
      <c r="D9" s="74" t="e">
        <f>(C9/C10)*100</f>
        <v>#DIV/0!</v>
      </c>
    </row>
    <row r="10" spans="1:4" ht="15.75" thickBot="1" x14ac:dyDescent="0.3">
      <c r="A10" s="200" t="s">
        <v>27</v>
      </c>
      <c r="B10" s="201"/>
      <c r="C10" s="17">
        <f>'ONR po satima'!$C$16</f>
        <v>0</v>
      </c>
      <c r="D10" s="82" t="e">
        <f>D3+D4+D5+D6+D7+D8+D9</f>
        <v>#DIV/0!</v>
      </c>
    </row>
    <row r="11" spans="1:4" x14ac:dyDescent="0.25">
      <c r="C11">
        <f>C3+C4+C5+C6+C7+C8+C9</f>
        <v>0</v>
      </c>
    </row>
    <row r="15" spans="1:4" x14ac:dyDescent="0.25">
      <c r="B15" t="str">
        <f t="shared" ref="B15:B21" si="0">B3</f>
        <v>Ponedjeljak</v>
      </c>
      <c r="C15" s="73" t="e">
        <f t="shared" ref="C15:C21" si="1">D3</f>
        <v>#DIV/0!</v>
      </c>
    </row>
    <row r="16" spans="1:4" x14ac:dyDescent="0.25">
      <c r="B16" t="str">
        <f t="shared" si="0"/>
        <v>Utorak</v>
      </c>
      <c r="C16" s="73" t="e">
        <f t="shared" si="1"/>
        <v>#DIV/0!</v>
      </c>
    </row>
    <row r="17" spans="2:3" x14ac:dyDescent="0.25">
      <c r="B17" t="str">
        <f t="shared" si="0"/>
        <v>Srijeda</v>
      </c>
      <c r="C17" s="73" t="e">
        <f t="shared" si="1"/>
        <v>#DIV/0!</v>
      </c>
    </row>
    <row r="18" spans="2:3" x14ac:dyDescent="0.25">
      <c r="B18" t="str">
        <f t="shared" si="0"/>
        <v>Četvrtak</v>
      </c>
      <c r="C18" s="73" t="e">
        <f t="shared" si="1"/>
        <v>#DIV/0!</v>
      </c>
    </row>
    <row r="19" spans="2:3" x14ac:dyDescent="0.25">
      <c r="B19" t="str">
        <f t="shared" si="0"/>
        <v>Petak</v>
      </c>
      <c r="C19" s="73" t="e">
        <f t="shared" si="1"/>
        <v>#DIV/0!</v>
      </c>
    </row>
    <row r="20" spans="2:3" x14ac:dyDescent="0.25">
      <c r="B20" t="str">
        <f t="shared" si="0"/>
        <v>Subota</v>
      </c>
      <c r="C20" s="73" t="e">
        <f t="shared" si="1"/>
        <v>#DIV/0!</v>
      </c>
    </row>
    <row r="21" spans="2:3" x14ac:dyDescent="0.25">
      <c r="B21" t="str">
        <f t="shared" si="0"/>
        <v>Nedjelja</v>
      </c>
      <c r="C21" s="73" t="e">
        <f t="shared" si="1"/>
        <v>#DIV/0!</v>
      </c>
    </row>
  </sheetData>
  <mergeCells count="5">
    <mergeCell ref="C1:C2"/>
    <mergeCell ref="D1:D2"/>
    <mergeCell ref="A10:B10"/>
    <mergeCell ref="A1:A2"/>
    <mergeCell ref="B1:B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F11" sqref="F11"/>
    </sheetView>
  </sheetViews>
  <sheetFormatPr defaultRowHeight="15" x14ac:dyDescent="0.25"/>
  <cols>
    <col min="1" max="1" width="5.7109375" customWidth="1"/>
    <col min="2" max="2" width="12.28515625" customWidth="1"/>
    <col min="3" max="3" width="14.42578125" customWidth="1"/>
    <col min="4" max="4" width="14" customWidth="1"/>
    <col min="5" max="5" width="18.5703125" customWidth="1"/>
  </cols>
  <sheetData>
    <row r="1" spans="1:4" ht="51" x14ac:dyDescent="0.25">
      <c r="A1" s="53" t="s">
        <v>15</v>
      </c>
      <c r="B1" s="6" t="s">
        <v>252</v>
      </c>
      <c r="C1" s="16" t="s">
        <v>180</v>
      </c>
      <c r="D1" s="3" t="s">
        <v>238</v>
      </c>
    </row>
    <row r="2" spans="1:4" x14ac:dyDescent="0.25">
      <c r="A2" s="4" t="s">
        <v>159</v>
      </c>
      <c r="B2" s="5" t="s">
        <v>306</v>
      </c>
      <c r="C2" s="5"/>
      <c r="D2" s="74" t="e">
        <f>(C2/C10)*100</f>
        <v>#DIV/0!</v>
      </c>
    </row>
    <row r="3" spans="1:4" x14ac:dyDescent="0.25">
      <c r="A3" s="4" t="s">
        <v>161</v>
      </c>
      <c r="B3" s="5" t="s">
        <v>299</v>
      </c>
      <c r="C3" s="5"/>
      <c r="D3" s="74" t="e">
        <f>(C3/C10)*100</f>
        <v>#DIV/0!</v>
      </c>
    </row>
    <row r="4" spans="1:4" x14ac:dyDescent="0.25">
      <c r="A4" s="4" t="s">
        <v>163</v>
      </c>
      <c r="B4" s="5" t="s">
        <v>300</v>
      </c>
      <c r="C4" s="5"/>
      <c r="D4" s="74" t="e">
        <f>(C4/C10)*100</f>
        <v>#DIV/0!</v>
      </c>
    </row>
    <row r="5" spans="1:4" x14ac:dyDescent="0.25">
      <c r="A5" s="4" t="s">
        <v>165</v>
      </c>
      <c r="B5" s="5" t="s">
        <v>301</v>
      </c>
      <c r="C5" s="5"/>
      <c r="D5" s="74" t="e">
        <f>(C5/C10)*100</f>
        <v>#DIV/0!</v>
      </c>
    </row>
    <row r="6" spans="1:4" x14ac:dyDescent="0.25">
      <c r="A6" s="4" t="s">
        <v>167</v>
      </c>
      <c r="B6" s="5" t="s">
        <v>302</v>
      </c>
      <c r="C6" s="5"/>
      <c r="D6" s="74" t="e">
        <f>(C6/C10)*100</f>
        <v>#DIV/0!</v>
      </c>
    </row>
    <row r="7" spans="1:4" x14ac:dyDescent="0.25">
      <c r="A7" s="4" t="s">
        <v>193</v>
      </c>
      <c r="B7" s="5" t="s">
        <v>303</v>
      </c>
      <c r="C7" s="5"/>
      <c r="D7" s="74" t="e">
        <f>(C7/C10)*100</f>
        <v>#DIV/0!</v>
      </c>
    </row>
    <row r="8" spans="1:4" x14ac:dyDescent="0.25">
      <c r="A8" s="4" t="s">
        <v>170</v>
      </c>
      <c r="B8" s="5" t="s">
        <v>304</v>
      </c>
      <c r="C8" s="5"/>
      <c r="D8" s="74" t="e">
        <f>(C8/C10)*100</f>
        <v>#DIV/0!</v>
      </c>
    </row>
    <row r="9" spans="1:4" x14ac:dyDescent="0.25">
      <c r="A9" s="4" t="s">
        <v>172</v>
      </c>
      <c r="B9" s="5" t="s">
        <v>305</v>
      </c>
      <c r="C9" s="5"/>
      <c r="D9" s="74" t="e">
        <f>(C9/C10)*100</f>
        <v>#DIV/0!</v>
      </c>
    </row>
    <row r="10" spans="1:4" ht="15.75" thickBot="1" x14ac:dyDescent="0.3">
      <c r="A10" s="200" t="s">
        <v>27</v>
      </c>
      <c r="B10" s="201"/>
      <c r="C10" s="17">
        <f>'Po danima u tjednu'!$C$10</f>
        <v>0</v>
      </c>
      <c r="D10" s="82" t="e">
        <f>D2+D3+D4+D5+D6+D7+D8+D9</f>
        <v>#DIV/0!</v>
      </c>
    </row>
    <row r="11" spans="1:4" x14ac:dyDescent="0.25">
      <c r="C11">
        <f>C2+C3+C4+C5+C6+C7+C8+C9</f>
        <v>0</v>
      </c>
    </row>
    <row r="16" spans="1:4" x14ac:dyDescent="0.25">
      <c r="B16" t="str">
        <f t="shared" ref="B16:B23" si="0">B2</f>
        <v>do 20 god.</v>
      </c>
      <c r="C16" s="73" t="e">
        <f t="shared" ref="C16:C23" si="1">D2</f>
        <v>#DIV/0!</v>
      </c>
    </row>
    <row r="17" spans="2:3" x14ac:dyDescent="0.25">
      <c r="B17" t="str">
        <f t="shared" si="0"/>
        <v>21-25 god.</v>
      </c>
      <c r="C17" s="73" t="e">
        <f t="shared" si="1"/>
        <v>#DIV/0!</v>
      </c>
    </row>
    <row r="18" spans="2:3" x14ac:dyDescent="0.25">
      <c r="B18" t="str">
        <f t="shared" si="0"/>
        <v>26-30 god.</v>
      </c>
      <c r="C18" s="73" t="e">
        <f t="shared" si="1"/>
        <v>#DIV/0!</v>
      </c>
    </row>
    <row r="19" spans="2:3" x14ac:dyDescent="0.25">
      <c r="B19" t="str">
        <f t="shared" si="0"/>
        <v>31-35 god.</v>
      </c>
      <c r="C19" s="73" t="e">
        <f t="shared" si="1"/>
        <v>#DIV/0!</v>
      </c>
    </row>
    <row r="20" spans="2:3" x14ac:dyDescent="0.25">
      <c r="B20" t="str">
        <f t="shared" si="0"/>
        <v>36-40 god.</v>
      </c>
      <c r="C20" s="73" t="e">
        <f t="shared" si="1"/>
        <v>#DIV/0!</v>
      </c>
    </row>
    <row r="21" spans="2:3" x14ac:dyDescent="0.25">
      <c r="B21" t="str">
        <f t="shared" si="0"/>
        <v>41-45 god.</v>
      </c>
      <c r="C21" s="73" t="e">
        <f t="shared" si="1"/>
        <v>#DIV/0!</v>
      </c>
    </row>
    <row r="22" spans="2:3" x14ac:dyDescent="0.25">
      <c r="B22" t="str">
        <f t="shared" si="0"/>
        <v>46-50 god.</v>
      </c>
      <c r="C22" s="73" t="e">
        <f t="shared" si="1"/>
        <v>#DIV/0!</v>
      </c>
    </row>
    <row r="23" spans="2:3" x14ac:dyDescent="0.25">
      <c r="B23" t="str">
        <f t="shared" si="0"/>
        <v>51 i   više god.</v>
      </c>
      <c r="C23" s="73" t="e">
        <f t="shared" si="1"/>
        <v>#DIV/0!</v>
      </c>
    </row>
  </sheetData>
  <mergeCells count="1">
    <mergeCell ref="A10:B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L31" sqref="L31"/>
    </sheetView>
  </sheetViews>
  <sheetFormatPr defaultRowHeight="15" x14ac:dyDescent="0.25"/>
  <cols>
    <col min="1" max="1" width="6" customWidth="1"/>
    <col min="2" max="2" width="25.42578125" customWidth="1"/>
    <col min="3" max="3" width="21" customWidth="1"/>
    <col min="4" max="4" width="19" customWidth="1"/>
  </cols>
  <sheetData>
    <row r="1" spans="1:4" ht="45.75" customHeight="1" x14ac:dyDescent="0.25">
      <c r="A1" s="52" t="s">
        <v>15</v>
      </c>
      <c r="B1" s="54" t="s">
        <v>253</v>
      </c>
      <c r="C1" s="54" t="s">
        <v>180</v>
      </c>
      <c r="D1" s="55" t="s">
        <v>238</v>
      </c>
    </row>
    <row r="2" spans="1:4" x14ac:dyDescent="0.25">
      <c r="A2" s="4" t="s">
        <v>159</v>
      </c>
      <c r="B2" s="56" t="s">
        <v>307</v>
      </c>
      <c r="C2" s="5"/>
      <c r="D2" s="74" t="e">
        <f>(C2/C9)*100</f>
        <v>#DIV/0!</v>
      </c>
    </row>
    <row r="3" spans="1:4" x14ac:dyDescent="0.25">
      <c r="A3" s="4" t="s">
        <v>161</v>
      </c>
      <c r="B3" s="56" t="s">
        <v>256</v>
      </c>
      <c r="C3" s="5"/>
      <c r="D3" s="74" t="e">
        <f>(C3/C9)*100</f>
        <v>#DIV/0!</v>
      </c>
    </row>
    <row r="4" spans="1:4" x14ac:dyDescent="0.25">
      <c r="A4" s="65" t="s">
        <v>163</v>
      </c>
      <c r="B4" s="56" t="s">
        <v>257</v>
      </c>
      <c r="C4" s="5"/>
      <c r="D4" s="74" t="e">
        <f>(C4/C9)*100</f>
        <v>#DIV/0!</v>
      </c>
    </row>
    <row r="5" spans="1:4" x14ac:dyDescent="0.25">
      <c r="A5" s="65" t="s">
        <v>165</v>
      </c>
      <c r="B5" s="56" t="s">
        <v>258</v>
      </c>
      <c r="C5" s="5"/>
      <c r="D5" s="74" t="e">
        <f>(C5/C9)*100</f>
        <v>#DIV/0!</v>
      </c>
    </row>
    <row r="6" spans="1:4" x14ac:dyDescent="0.25">
      <c r="A6" s="65" t="s">
        <v>167</v>
      </c>
      <c r="B6" s="56" t="s">
        <v>254</v>
      </c>
      <c r="C6" s="5"/>
      <c r="D6" s="74" t="e">
        <f>(C6/C9)*100</f>
        <v>#DIV/0!</v>
      </c>
    </row>
    <row r="7" spans="1:4" x14ac:dyDescent="0.25">
      <c r="A7" s="65" t="s">
        <v>193</v>
      </c>
      <c r="B7" s="56" t="s">
        <v>255</v>
      </c>
      <c r="C7" s="5"/>
      <c r="D7" s="74" t="e">
        <f>(C7/C9)*100</f>
        <v>#DIV/0!</v>
      </c>
    </row>
    <row r="8" spans="1:4" x14ac:dyDescent="0.25">
      <c r="A8" s="65" t="s">
        <v>170</v>
      </c>
      <c r="B8" s="90" t="s">
        <v>313</v>
      </c>
      <c r="C8" s="78"/>
      <c r="D8" s="74" t="e">
        <f>(C8/C10)*100</f>
        <v>#DIV/0!</v>
      </c>
    </row>
    <row r="9" spans="1:4" ht="15.75" thickBot="1" x14ac:dyDescent="0.3">
      <c r="A9" s="171" t="s">
        <v>27</v>
      </c>
      <c r="B9" s="172"/>
      <c r="C9" s="17">
        <f>'ONR po smjenama'!$C$7</f>
        <v>0</v>
      </c>
      <c r="D9" s="82" t="e">
        <f>D2+D3+D4+D5+D6+D7+D8</f>
        <v>#DIV/0!</v>
      </c>
    </row>
    <row r="10" spans="1:4" x14ac:dyDescent="0.25">
      <c r="C10">
        <f>C2+C3+C4+C5+C6+C7+C8</f>
        <v>0</v>
      </c>
    </row>
    <row r="15" spans="1:4" x14ac:dyDescent="0.25">
      <c r="B15" s="91" t="str">
        <f t="shared" ref="B15:B21" si="0">B2</f>
        <v>0</v>
      </c>
      <c r="C15" s="73" t="e">
        <f>D2</f>
        <v>#DIV/0!</v>
      </c>
    </row>
    <row r="16" spans="1:4" x14ac:dyDescent="0.25">
      <c r="B16" s="91" t="str">
        <f t="shared" si="0"/>
        <v>1-3</v>
      </c>
      <c r="C16" s="73" t="e">
        <f t="shared" ref="C16:C21" si="1">D3</f>
        <v>#DIV/0!</v>
      </c>
    </row>
    <row r="17" spans="2:3" x14ac:dyDescent="0.25">
      <c r="B17" s="91" t="str">
        <f t="shared" si="0"/>
        <v>4-7</v>
      </c>
      <c r="C17" s="73" t="e">
        <f t="shared" si="1"/>
        <v>#DIV/0!</v>
      </c>
    </row>
    <row r="18" spans="2:3" x14ac:dyDescent="0.25">
      <c r="B18" s="91" t="str">
        <f t="shared" si="0"/>
        <v>8-15</v>
      </c>
      <c r="C18" s="73" t="e">
        <f t="shared" si="1"/>
        <v>#DIV/0!</v>
      </c>
    </row>
    <row r="19" spans="2:3" x14ac:dyDescent="0.25">
      <c r="B19" s="91" t="str">
        <f t="shared" si="0"/>
        <v>16-30</v>
      </c>
      <c r="C19" s="73" t="e">
        <f t="shared" si="1"/>
        <v>#DIV/0!</v>
      </c>
    </row>
    <row r="20" spans="2:3" x14ac:dyDescent="0.25">
      <c r="B20" s="91" t="str">
        <f t="shared" si="0"/>
        <v>31-90</v>
      </c>
      <c r="C20" s="73" t="e">
        <f t="shared" si="1"/>
        <v>#DIV/0!</v>
      </c>
    </row>
    <row r="21" spans="2:3" x14ac:dyDescent="0.25">
      <c r="B21" s="91" t="str">
        <f t="shared" si="0"/>
        <v>više od 90</v>
      </c>
      <c r="C21" s="73" t="e">
        <f t="shared" si="1"/>
        <v>#DIV/0!</v>
      </c>
    </row>
  </sheetData>
  <mergeCells count="1">
    <mergeCell ref="A9:B9"/>
  </mergeCells>
  <conditionalFormatting sqref="B2: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{FB741A4F-0B87-4613-A5FB-315E45478281}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741A4F-0B87-4613-A5FB-315E45478281}">
            <x14:dataBar minLength="0" maxLength="100" negativeBarColorSameAsPositive="1" axisPosition="none">
              <x14:cfvo type="min"/>
              <x14:cfvo type="max"/>
            </x14:dataBar>
          </x14:cfRule>
          <xm:sqref>B2:B8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G25" sqref="G25"/>
    </sheetView>
  </sheetViews>
  <sheetFormatPr defaultRowHeight="15" x14ac:dyDescent="0.25"/>
  <cols>
    <col min="1" max="1" width="6" customWidth="1"/>
    <col min="2" max="2" width="11.42578125" customWidth="1"/>
    <col min="3" max="3" width="16.5703125" customWidth="1"/>
    <col min="4" max="4" width="14.28515625" customWidth="1"/>
    <col min="5" max="5" width="16.42578125" customWidth="1"/>
    <col min="6" max="6" width="10.140625" customWidth="1"/>
    <col min="7" max="7" width="14" customWidth="1"/>
    <col min="8" max="8" width="14.5703125" customWidth="1"/>
    <col min="12" max="12" width="5.5703125" customWidth="1"/>
    <col min="18" max="18" width="68.140625" customWidth="1"/>
    <col min="19" max="19" width="44.140625" customWidth="1"/>
  </cols>
  <sheetData>
    <row r="1" spans="1:19" ht="50.25" customHeight="1" x14ac:dyDescent="0.25">
      <c r="A1" s="60" t="s">
        <v>15</v>
      </c>
      <c r="B1" s="61" t="s">
        <v>259</v>
      </c>
      <c r="C1" s="71" t="s">
        <v>260</v>
      </c>
      <c r="D1" s="71" t="s">
        <v>261</v>
      </c>
      <c r="E1" s="71" t="s">
        <v>262</v>
      </c>
      <c r="F1" s="71" t="s">
        <v>180</v>
      </c>
      <c r="G1" s="57" t="s">
        <v>275</v>
      </c>
      <c r="H1" s="58" t="s">
        <v>276</v>
      </c>
    </row>
    <row r="2" spans="1:19" ht="15.75" customHeight="1" x14ac:dyDescent="0.25">
      <c r="A2" s="43" t="s">
        <v>159</v>
      </c>
      <c r="B2" s="41" t="s">
        <v>263</v>
      </c>
      <c r="C2" s="64"/>
      <c r="D2" s="40"/>
      <c r="E2" s="64"/>
      <c r="F2" s="40"/>
      <c r="G2" s="83" t="e">
        <f>(F2*1000000)/E2</f>
        <v>#DIV/0!</v>
      </c>
      <c r="H2" s="84" t="e">
        <f>(D2*100000)/E2</f>
        <v>#DIV/0!</v>
      </c>
      <c r="M2" s="202" t="s">
        <v>277</v>
      </c>
      <c r="N2" s="202"/>
      <c r="O2" s="202"/>
      <c r="P2" s="202"/>
      <c r="Q2" s="202"/>
      <c r="R2" s="202"/>
      <c r="S2" s="202"/>
    </row>
    <row r="3" spans="1:19" ht="15.75" x14ac:dyDescent="0.25">
      <c r="A3" s="43" t="s">
        <v>161</v>
      </c>
      <c r="B3" s="41" t="s">
        <v>264</v>
      </c>
      <c r="C3" s="64"/>
      <c r="D3" s="40"/>
      <c r="E3" s="64"/>
      <c r="F3" s="40"/>
      <c r="G3" s="83" t="e">
        <f t="shared" ref="G3:G14" si="0">(F3*1000000)/E3</f>
        <v>#DIV/0!</v>
      </c>
      <c r="H3" s="84" t="e">
        <f t="shared" ref="H3:H14" si="1">(D3*100000)/E3</f>
        <v>#DIV/0!</v>
      </c>
      <c r="M3" s="203" t="s">
        <v>281</v>
      </c>
      <c r="N3" s="203"/>
      <c r="O3" s="203"/>
      <c r="P3" s="203"/>
      <c r="Q3" s="203"/>
      <c r="R3" s="203"/>
    </row>
    <row r="4" spans="1:19" ht="15.75" x14ac:dyDescent="0.25">
      <c r="A4" s="43" t="s">
        <v>163</v>
      </c>
      <c r="B4" s="41" t="s">
        <v>265</v>
      </c>
      <c r="C4" s="64"/>
      <c r="D4" s="40"/>
      <c r="E4" s="64"/>
      <c r="F4" s="40"/>
      <c r="G4" s="83" t="e">
        <f t="shared" si="0"/>
        <v>#DIV/0!</v>
      </c>
      <c r="H4" s="84" t="e">
        <f t="shared" si="1"/>
        <v>#DIV/0!</v>
      </c>
      <c r="M4" s="86" t="s">
        <v>308</v>
      </c>
    </row>
    <row r="5" spans="1:19" x14ac:dyDescent="0.25">
      <c r="A5" s="43" t="s">
        <v>165</v>
      </c>
      <c r="B5" s="41" t="s">
        <v>266</v>
      </c>
      <c r="C5" s="64"/>
      <c r="D5" s="40"/>
      <c r="E5" s="64"/>
      <c r="F5" s="40"/>
      <c r="G5" s="83" t="e">
        <f t="shared" si="0"/>
        <v>#DIV/0!</v>
      </c>
      <c r="H5" s="84" t="e">
        <f t="shared" si="1"/>
        <v>#DIV/0!</v>
      </c>
    </row>
    <row r="6" spans="1:19" x14ac:dyDescent="0.25">
      <c r="A6" s="43" t="s">
        <v>167</v>
      </c>
      <c r="B6" s="41" t="s">
        <v>267</v>
      </c>
      <c r="C6" s="64"/>
      <c r="D6" s="40"/>
      <c r="E6" s="64"/>
      <c r="F6" s="40"/>
      <c r="G6" s="83" t="e">
        <f t="shared" si="0"/>
        <v>#DIV/0!</v>
      </c>
      <c r="H6" s="84" t="e">
        <f t="shared" si="1"/>
        <v>#DIV/0!</v>
      </c>
    </row>
    <row r="7" spans="1:19" x14ac:dyDescent="0.25">
      <c r="A7" s="43" t="s">
        <v>193</v>
      </c>
      <c r="B7" s="41" t="s">
        <v>268</v>
      </c>
      <c r="C7" s="64"/>
      <c r="D7" s="40"/>
      <c r="E7" s="64"/>
      <c r="F7" s="40"/>
      <c r="G7" s="83" t="e">
        <f t="shared" si="0"/>
        <v>#DIV/0!</v>
      </c>
      <c r="H7" s="84" t="e">
        <f t="shared" si="1"/>
        <v>#DIV/0!</v>
      </c>
    </row>
    <row r="8" spans="1:19" x14ac:dyDescent="0.25">
      <c r="A8" s="43" t="s">
        <v>170</v>
      </c>
      <c r="B8" s="41" t="s">
        <v>269</v>
      </c>
      <c r="C8" s="64"/>
      <c r="D8" s="40"/>
      <c r="E8" s="64"/>
      <c r="F8" s="40"/>
      <c r="G8" s="83" t="e">
        <f t="shared" si="0"/>
        <v>#DIV/0!</v>
      </c>
      <c r="H8" s="84" t="e">
        <f t="shared" si="1"/>
        <v>#DIV/0!</v>
      </c>
    </row>
    <row r="9" spans="1:19" x14ac:dyDescent="0.25">
      <c r="A9" s="43" t="s">
        <v>172</v>
      </c>
      <c r="B9" s="41" t="s">
        <v>270</v>
      </c>
      <c r="C9" s="64"/>
      <c r="D9" s="40"/>
      <c r="E9" s="64"/>
      <c r="F9" s="40"/>
      <c r="G9" s="83" t="e">
        <f t="shared" si="0"/>
        <v>#DIV/0!</v>
      </c>
      <c r="H9" s="84" t="e">
        <f t="shared" si="1"/>
        <v>#DIV/0!</v>
      </c>
    </row>
    <row r="10" spans="1:19" x14ac:dyDescent="0.25">
      <c r="A10" s="43" t="s">
        <v>174</v>
      </c>
      <c r="B10" s="41" t="s">
        <v>271</v>
      </c>
      <c r="C10" s="64"/>
      <c r="D10" s="40"/>
      <c r="E10" s="64"/>
      <c r="F10" s="40"/>
      <c r="G10" s="83" t="e">
        <f t="shared" si="0"/>
        <v>#DIV/0!</v>
      </c>
      <c r="H10" s="84" t="e">
        <f t="shared" si="1"/>
        <v>#DIV/0!</v>
      </c>
    </row>
    <row r="11" spans="1:19" x14ac:dyDescent="0.25">
      <c r="A11" s="43" t="s">
        <v>194</v>
      </c>
      <c r="B11" s="41" t="s">
        <v>272</v>
      </c>
      <c r="C11" s="64"/>
      <c r="D11" s="40"/>
      <c r="E11" s="64"/>
      <c r="F11" s="40"/>
      <c r="G11" s="83" t="e">
        <f t="shared" si="0"/>
        <v>#DIV/0!</v>
      </c>
      <c r="H11" s="84" t="e">
        <f t="shared" si="1"/>
        <v>#DIV/0!</v>
      </c>
    </row>
    <row r="12" spans="1:19" x14ac:dyDescent="0.25">
      <c r="A12" s="43" t="s">
        <v>195</v>
      </c>
      <c r="B12" s="41" t="s">
        <v>273</v>
      </c>
      <c r="C12" s="64"/>
      <c r="D12" s="40"/>
      <c r="E12" s="64"/>
      <c r="F12" s="40"/>
      <c r="G12" s="83" t="e">
        <f t="shared" si="0"/>
        <v>#DIV/0!</v>
      </c>
      <c r="H12" s="84" t="e">
        <f t="shared" si="1"/>
        <v>#DIV/0!</v>
      </c>
    </row>
    <row r="13" spans="1:19" x14ac:dyDescent="0.25">
      <c r="A13" s="43" t="s">
        <v>196</v>
      </c>
      <c r="B13" s="41" t="s">
        <v>274</v>
      </c>
      <c r="C13" s="64"/>
      <c r="D13" s="40"/>
      <c r="E13" s="64"/>
      <c r="F13" s="40"/>
      <c r="G13" s="83" t="e">
        <f t="shared" si="0"/>
        <v>#DIV/0!</v>
      </c>
      <c r="H13" s="84" t="e">
        <f t="shared" si="1"/>
        <v>#DIV/0!</v>
      </c>
    </row>
    <row r="14" spans="1:19" ht="15.75" thickBot="1" x14ac:dyDescent="0.3">
      <c r="A14" s="188" t="s">
        <v>27</v>
      </c>
      <c r="B14" s="189"/>
      <c r="C14" s="189"/>
      <c r="D14" s="45">
        <f>'Opći podaci'!$G$20</f>
        <v>0</v>
      </c>
      <c r="E14" s="62">
        <f>E2+E3+E4+E5+E6+E7+E8+E9+E10+E11+E12+E13</f>
        <v>0</v>
      </c>
      <c r="F14" s="45">
        <f>'Opći podaci'!$G$6</f>
        <v>0</v>
      </c>
      <c r="G14" s="83" t="e">
        <f t="shared" si="0"/>
        <v>#DIV/0!</v>
      </c>
      <c r="H14" s="84" t="e">
        <f t="shared" si="1"/>
        <v>#DIV/0!</v>
      </c>
    </row>
    <row r="15" spans="1:19" x14ac:dyDescent="0.25">
      <c r="D15">
        <f>D2+D3+D4+D5+D6+D7+D8+D9+D10+D11+D12+D13</f>
        <v>0</v>
      </c>
      <c r="F15">
        <f>F2+F3+F4+F5+F6+F7+F8+F9+F10+F11+F12+F13</f>
        <v>0</v>
      </c>
    </row>
    <row r="17" spans="2:10" x14ac:dyDescent="0.25">
      <c r="C17" t="str">
        <f t="shared" ref="C17:C29" si="2">G1</f>
        <v>INDEKS  UČESTALOSTI</v>
      </c>
      <c r="D17" t="str">
        <f t="shared" ref="D17:D29" si="3">H1</f>
        <v>INDEKS  TEŽINE</v>
      </c>
    </row>
    <row r="18" spans="2:10" x14ac:dyDescent="0.25">
      <c r="B18" t="str">
        <f t="shared" ref="B18:B29" si="4">B2</f>
        <v>Siječanj</v>
      </c>
      <c r="C18" s="85" t="e">
        <f t="shared" si="2"/>
        <v>#DIV/0!</v>
      </c>
      <c r="D18" s="85" t="e">
        <f t="shared" si="3"/>
        <v>#DIV/0!</v>
      </c>
    </row>
    <row r="19" spans="2:10" x14ac:dyDescent="0.25">
      <c r="B19" t="str">
        <f t="shared" si="4"/>
        <v>Veljača</v>
      </c>
      <c r="C19" s="85" t="e">
        <f t="shared" si="2"/>
        <v>#DIV/0!</v>
      </c>
      <c r="D19" s="85" t="e">
        <f t="shared" si="3"/>
        <v>#DIV/0!</v>
      </c>
    </row>
    <row r="20" spans="2:10" x14ac:dyDescent="0.25">
      <c r="B20" t="str">
        <f t="shared" si="4"/>
        <v>Ožujak</v>
      </c>
      <c r="C20" s="85" t="e">
        <f t="shared" si="2"/>
        <v>#DIV/0!</v>
      </c>
      <c r="D20" s="85" t="e">
        <f t="shared" si="3"/>
        <v>#DIV/0!</v>
      </c>
    </row>
    <row r="21" spans="2:10" x14ac:dyDescent="0.25">
      <c r="B21" t="str">
        <f t="shared" si="4"/>
        <v>Travanj</v>
      </c>
      <c r="C21" s="85" t="e">
        <f t="shared" si="2"/>
        <v>#DIV/0!</v>
      </c>
      <c r="D21" s="85" t="e">
        <f t="shared" si="3"/>
        <v>#DIV/0!</v>
      </c>
    </row>
    <row r="22" spans="2:10" x14ac:dyDescent="0.25">
      <c r="B22" t="str">
        <f t="shared" si="4"/>
        <v>Svibanj</v>
      </c>
      <c r="C22" s="85" t="e">
        <f t="shared" si="2"/>
        <v>#DIV/0!</v>
      </c>
      <c r="D22" s="85" t="e">
        <f t="shared" si="3"/>
        <v>#DIV/0!</v>
      </c>
    </row>
    <row r="23" spans="2:10" x14ac:dyDescent="0.25">
      <c r="B23" t="str">
        <f t="shared" si="4"/>
        <v>Lipanj</v>
      </c>
      <c r="C23" s="85" t="e">
        <f t="shared" si="2"/>
        <v>#DIV/0!</v>
      </c>
      <c r="D23" s="85" t="e">
        <f t="shared" si="3"/>
        <v>#DIV/0!</v>
      </c>
    </row>
    <row r="24" spans="2:10" x14ac:dyDescent="0.25">
      <c r="B24" t="str">
        <f t="shared" si="4"/>
        <v>Srpanj</v>
      </c>
      <c r="C24" s="85" t="e">
        <f t="shared" si="2"/>
        <v>#DIV/0!</v>
      </c>
      <c r="D24" s="85" t="e">
        <f t="shared" si="3"/>
        <v>#DIV/0!</v>
      </c>
    </row>
    <row r="25" spans="2:10" x14ac:dyDescent="0.25">
      <c r="B25" t="str">
        <f t="shared" si="4"/>
        <v>Kolovoz</v>
      </c>
      <c r="C25" s="85" t="e">
        <f t="shared" si="2"/>
        <v>#DIV/0!</v>
      </c>
      <c r="D25" s="85" t="e">
        <f t="shared" si="3"/>
        <v>#DIV/0!</v>
      </c>
    </row>
    <row r="26" spans="2:10" x14ac:dyDescent="0.25">
      <c r="B26" t="str">
        <f t="shared" si="4"/>
        <v>Rujan</v>
      </c>
      <c r="C26" s="85" t="e">
        <f t="shared" si="2"/>
        <v>#DIV/0!</v>
      </c>
      <c r="D26" s="85" t="e">
        <f t="shared" si="3"/>
        <v>#DIV/0!</v>
      </c>
    </row>
    <row r="27" spans="2:10" x14ac:dyDescent="0.25">
      <c r="B27" t="str">
        <f t="shared" si="4"/>
        <v>Listopad</v>
      </c>
      <c r="C27" s="85" t="e">
        <f t="shared" si="2"/>
        <v>#DIV/0!</v>
      </c>
      <c r="D27" s="85" t="e">
        <f t="shared" si="3"/>
        <v>#DIV/0!</v>
      </c>
    </row>
    <row r="28" spans="2:10" x14ac:dyDescent="0.25">
      <c r="B28" t="str">
        <f t="shared" si="4"/>
        <v>Studeni</v>
      </c>
      <c r="C28" s="85" t="e">
        <f t="shared" si="2"/>
        <v>#DIV/0!</v>
      </c>
      <c r="D28" s="85" t="e">
        <f t="shared" si="3"/>
        <v>#DIV/0!</v>
      </c>
    </row>
    <row r="29" spans="2:10" x14ac:dyDescent="0.25">
      <c r="B29" t="str">
        <f t="shared" si="4"/>
        <v>Prosinac</v>
      </c>
      <c r="C29" s="85" t="e">
        <f t="shared" si="2"/>
        <v>#DIV/0!</v>
      </c>
      <c r="D29" s="85" t="e">
        <f t="shared" si="3"/>
        <v>#DIV/0!</v>
      </c>
    </row>
    <row r="30" spans="2:10" x14ac:dyDescent="0.25">
      <c r="J30" t="s">
        <v>282</v>
      </c>
    </row>
  </sheetData>
  <mergeCells count="3">
    <mergeCell ref="A14:C14"/>
    <mergeCell ref="M2:S2"/>
    <mergeCell ref="M3:R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C19" sqref="C19:G19"/>
    </sheetView>
  </sheetViews>
  <sheetFormatPr defaultRowHeight="15" x14ac:dyDescent="0.25"/>
  <cols>
    <col min="2" max="2" width="33.42578125" customWidth="1"/>
  </cols>
  <sheetData>
    <row r="1" spans="1:21" x14ac:dyDescent="0.25">
      <c r="A1" s="173" t="s">
        <v>15</v>
      </c>
      <c r="B1" s="175" t="s">
        <v>16</v>
      </c>
      <c r="C1" s="163" t="s">
        <v>14</v>
      </c>
      <c r="D1" s="163"/>
      <c r="E1" s="163"/>
      <c r="F1" s="163"/>
      <c r="G1" s="170"/>
    </row>
    <row r="2" spans="1:21" x14ac:dyDescent="0.25">
      <c r="A2" s="174"/>
      <c r="B2" s="176"/>
      <c r="C2" s="2" t="str">
        <f>'Opći podaci'!C2</f>
        <v>2013.</v>
      </c>
      <c r="D2" s="2" t="str">
        <f>'Opći podaci'!D2</f>
        <v>2014.</v>
      </c>
      <c r="E2" s="2" t="str">
        <f>'Opći podaci'!E2</f>
        <v>2015.</v>
      </c>
      <c r="F2" s="2" t="str">
        <f>'Opći podaci'!F2</f>
        <v>2016.</v>
      </c>
      <c r="G2" s="3" t="str">
        <f>'Opći podaci'!G2</f>
        <v>2017.</v>
      </c>
    </row>
    <row r="3" spans="1:21" ht="25.5" x14ac:dyDescent="0.25">
      <c r="A3" s="4" t="s">
        <v>159</v>
      </c>
      <c r="B3" s="16" t="s">
        <v>22</v>
      </c>
      <c r="C3" s="5">
        <v>0</v>
      </c>
      <c r="D3" s="79">
        <v>0</v>
      </c>
      <c r="E3" s="79">
        <v>0</v>
      </c>
      <c r="F3" s="79">
        <v>0</v>
      </c>
      <c r="G3" s="79">
        <v>0</v>
      </c>
    </row>
    <row r="4" spans="1:21" ht="25.5" x14ac:dyDescent="0.25">
      <c r="A4" s="4" t="s">
        <v>161</v>
      </c>
      <c r="B4" s="16" t="s">
        <v>23</v>
      </c>
      <c r="C4" s="79"/>
      <c r="D4" s="79">
        <v>0</v>
      </c>
      <c r="E4" s="79">
        <v>0</v>
      </c>
      <c r="F4" s="79">
        <v>0</v>
      </c>
      <c r="G4" s="79">
        <v>0</v>
      </c>
    </row>
    <row r="5" spans="1:21" ht="25.5" x14ac:dyDescent="0.25">
      <c r="A5" s="4" t="s">
        <v>231</v>
      </c>
      <c r="B5" s="10" t="s">
        <v>24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L5" t="s">
        <v>282</v>
      </c>
    </row>
    <row r="6" spans="1:21" x14ac:dyDescent="0.25">
      <c r="A6" s="4" t="s">
        <v>232</v>
      </c>
      <c r="B6" s="10" t="s">
        <v>25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</row>
    <row r="7" spans="1:21" ht="25.5" x14ac:dyDescent="0.25">
      <c r="A7" s="4" t="s">
        <v>233</v>
      </c>
      <c r="B7" s="10" t="s">
        <v>26</v>
      </c>
      <c r="C7" s="79"/>
      <c r="D7" s="79">
        <v>0</v>
      </c>
      <c r="E7" s="79">
        <v>0</v>
      </c>
      <c r="F7" s="79">
        <v>0</v>
      </c>
      <c r="G7" s="79">
        <v>0</v>
      </c>
    </row>
    <row r="8" spans="1:21" ht="15.75" thickBot="1" x14ac:dyDescent="0.3">
      <c r="A8" s="171" t="s">
        <v>27</v>
      </c>
      <c r="B8" s="172"/>
      <c r="C8" s="17">
        <f>'Opći podaci'!C6</f>
        <v>0</v>
      </c>
      <c r="D8" s="17">
        <f>'Opći podaci'!D6</f>
        <v>0</v>
      </c>
      <c r="E8" s="17">
        <f>'Opći podaci'!E6</f>
        <v>0</v>
      </c>
      <c r="F8" s="17">
        <f>'Opći podaci'!F6</f>
        <v>0</v>
      </c>
      <c r="G8" s="18">
        <f>'Opći podaci'!G6</f>
        <v>0</v>
      </c>
    </row>
    <row r="9" spans="1:21" x14ac:dyDescent="0.25">
      <c r="A9" s="69"/>
      <c r="B9" s="69"/>
      <c r="C9" s="69">
        <f>C3+C4+C5+C6+C7</f>
        <v>0</v>
      </c>
      <c r="D9" s="69">
        <f>D3+D4+D5+D6+D7</f>
        <v>0</v>
      </c>
      <c r="E9" s="69">
        <f>E3+E4+E5+E6+E7</f>
        <v>0</v>
      </c>
      <c r="F9" s="69">
        <f>F3+F4+F5+F6+F7</f>
        <v>0</v>
      </c>
      <c r="G9" s="69">
        <f>G3+G4+G5+G6+G7</f>
        <v>0</v>
      </c>
    </row>
    <row r="10" spans="1:21" ht="15.75" x14ac:dyDescent="0.25">
      <c r="A10" s="69"/>
      <c r="B10" s="69"/>
      <c r="C10" s="69"/>
      <c r="D10" s="69"/>
      <c r="E10" s="69"/>
      <c r="F10" s="69"/>
      <c r="G10" s="69"/>
      <c r="U10" s="81"/>
    </row>
    <row r="11" spans="1:21" x14ac:dyDescent="0.25">
      <c r="A11" s="69"/>
      <c r="B11" s="69"/>
      <c r="C11" s="69"/>
      <c r="D11" s="69"/>
      <c r="E11" s="69"/>
      <c r="F11" s="69"/>
      <c r="G11" s="69"/>
    </row>
    <row r="12" spans="1:21" x14ac:dyDescent="0.25">
      <c r="A12" s="69"/>
      <c r="B12" s="69"/>
      <c r="C12" s="2" t="str">
        <f>'Opći podaci'!C2</f>
        <v>2013.</v>
      </c>
      <c r="D12" s="2" t="str">
        <f>'Opći podaci'!D2</f>
        <v>2014.</v>
      </c>
      <c r="E12" s="2" t="str">
        <f>'Opći podaci'!E2</f>
        <v>2015.</v>
      </c>
      <c r="F12" s="2" t="str">
        <f>'Opći podaci'!F2</f>
        <v>2016.</v>
      </c>
      <c r="G12" s="3" t="str">
        <f>'Opći podaci'!G2</f>
        <v>2017.</v>
      </c>
    </row>
    <row r="13" spans="1:21" ht="28.5" customHeight="1" x14ac:dyDescent="0.25">
      <c r="A13" s="69"/>
      <c r="B13" s="69" t="str">
        <f t="shared" ref="B13:G14" si="0">B3</f>
        <v>Broj ozlijeđenih radnika na mjestu obavljanja poslova i radnih zadataka</v>
      </c>
      <c r="C13" s="69">
        <f t="shared" si="0"/>
        <v>0</v>
      </c>
      <c r="D13" s="69">
        <f t="shared" si="0"/>
        <v>0</v>
      </c>
      <c r="E13" s="69">
        <f t="shared" si="0"/>
        <v>0</v>
      </c>
      <c r="F13" s="69">
        <f t="shared" si="0"/>
        <v>0</v>
      </c>
      <c r="G13" s="69">
        <f t="shared" si="0"/>
        <v>0</v>
      </c>
    </row>
    <row r="14" spans="1:21" ht="30" customHeight="1" x14ac:dyDescent="0.25">
      <c r="A14" s="69"/>
      <c r="B14" s="69" t="str">
        <f t="shared" si="0"/>
        <v>Broj ozlijeđenih radnika izvan mjesta rada</v>
      </c>
      <c r="C14" s="69">
        <f t="shared" si="0"/>
        <v>0</v>
      </c>
      <c r="D14" s="69">
        <f t="shared" si="0"/>
        <v>0</v>
      </c>
      <c r="E14" s="69">
        <f t="shared" si="0"/>
        <v>0</v>
      </c>
      <c r="F14" s="69">
        <f t="shared" si="0"/>
        <v>0</v>
      </c>
      <c r="G14" s="69">
        <f t="shared" si="0"/>
        <v>0</v>
      </c>
    </row>
    <row r="15" spans="1:21" x14ac:dyDescent="0.25">
      <c r="A15" s="69"/>
      <c r="B15" s="69"/>
      <c r="C15" s="69"/>
      <c r="D15" s="69"/>
      <c r="E15" s="69"/>
      <c r="F15" s="69"/>
      <c r="G15" s="69"/>
    </row>
    <row r="19" spans="2:7" x14ac:dyDescent="0.25">
      <c r="C19" s="2" t="str">
        <f>'Opći podaci'!C2</f>
        <v>2013.</v>
      </c>
      <c r="D19" s="2" t="str">
        <f>'Opći podaci'!D2</f>
        <v>2014.</v>
      </c>
      <c r="E19" s="2" t="str">
        <f>'Opći podaci'!E2</f>
        <v>2015.</v>
      </c>
      <c r="F19" s="2" t="str">
        <f>'Opći podaci'!F2</f>
        <v>2016.</v>
      </c>
      <c r="G19" s="3" t="str">
        <f>'Opći podaci'!G2</f>
        <v>2017.</v>
      </c>
    </row>
    <row r="20" spans="2:7" ht="25.5" x14ac:dyDescent="0.25">
      <c r="B20" s="10" t="str">
        <f t="shared" ref="B20:G22" si="1">B5</f>
        <v>Na putu na mjesto rada ili povratku sa mjesta rada</v>
      </c>
      <c r="C20" s="24">
        <f t="shared" si="1"/>
        <v>0</v>
      </c>
      <c r="D20" s="24">
        <f t="shared" si="1"/>
        <v>0</v>
      </c>
      <c r="E20" s="24">
        <f t="shared" si="1"/>
        <v>0</v>
      </c>
      <c r="F20" s="24">
        <f t="shared" si="1"/>
        <v>0</v>
      </c>
      <c r="G20" s="24">
        <f t="shared" si="1"/>
        <v>0</v>
      </c>
    </row>
    <row r="21" spans="2:7" x14ac:dyDescent="0.25">
      <c r="B21" s="10" t="str">
        <f t="shared" si="1"/>
        <v>Na službenom putu</v>
      </c>
      <c r="C21" s="24">
        <f t="shared" si="1"/>
        <v>0</v>
      </c>
      <c r="D21" s="24">
        <f t="shared" si="1"/>
        <v>0</v>
      </c>
      <c r="E21" s="24">
        <f t="shared" si="1"/>
        <v>0</v>
      </c>
      <c r="F21" s="24">
        <f t="shared" si="1"/>
        <v>0</v>
      </c>
      <c r="G21" s="24">
        <f t="shared" si="1"/>
        <v>0</v>
      </c>
    </row>
    <row r="22" spans="2:7" ht="25.5" x14ac:dyDescent="0.25">
      <c r="B22" s="10" t="str">
        <f t="shared" si="1"/>
        <v>Na drugom mjestu prilikom obavljanja radnih zadataka</v>
      </c>
      <c r="C22" s="24">
        <f t="shared" si="1"/>
        <v>0</v>
      </c>
      <c r="D22" s="24">
        <f t="shared" si="1"/>
        <v>0</v>
      </c>
      <c r="E22" s="24">
        <f t="shared" si="1"/>
        <v>0</v>
      </c>
      <c r="F22" s="24">
        <f t="shared" si="1"/>
        <v>0</v>
      </c>
      <c r="G22" s="24">
        <f t="shared" si="1"/>
        <v>0</v>
      </c>
    </row>
    <row r="25" spans="2:7" x14ac:dyDescent="0.25">
      <c r="B25" s="67" t="s">
        <v>282</v>
      </c>
    </row>
  </sheetData>
  <mergeCells count="4">
    <mergeCell ref="C1:G1"/>
    <mergeCell ref="A8:B8"/>
    <mergeCell ref="A1:A2"/>
    <mergeCell ref="B1:B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J9" sqref="J9"/>
    </sheetView>
  </sheetViews>
  <sheetFormatPr defaultRowHeight="15" x14ac:dyDescent="0.25"/>
  <cols>
    <col min="2" max="2" width="24.28515625" customWidth="1"/>
    <col min="3" max="3" width="12.140625" customWidth="1"/>
    <col min="4" max="4" width="12.7109375" customWidth="1"/>
    <col min="5" max="5" width="11.7109375" customWidth="1"/>
    <col min="6" max="6" width="11.85546875" customWidth="1"/>
    <col min="7" max="7" width="13.28515625" customWidth="1"/>
    <col min="12" max="12" width="119.140625" customWidth="1"/>
  </cols>
  <sheetData>
    <row r="1" spans="1:18" x14ac:dyDescent="0.25">
      <c r="A1" s="192" t="s">
        <v>15</v>
      </c>
      <c r="B1" s="190" t="s">
        <v>16</v>
      </c>
      <c r="C1" s="190" t="s">
        <v>14</v>
      </c>
      <c r="D1" s="190"/>
      <c r="E1" s="190"/>
      <c r="F1" s="190"/>
      <c r="G1" s="194"/>
    </row>
    <row r="2" spans="1:18" ht="15.75" x14ac:dyDescent="0.25">
      <c r="A2" s="193"/>
      <c r="B2" s="191"/>
      <c r="C2" s="72" t="str">
        <f>'Prof.bol_po godinama'!C2</f>
        <v>2013.</v>
      </c>
      <c r="D2" s="72" t="str">
        <f>'Prof.bol_po godinama'!D2</f>
        <v>2014.</v>
      </c>
      <c r="E2" s="72" t="str">
        <f>'Prof.bol_po godinama'!E2</f>
        <v>2015.</v>
      </c>
      <c r="F2" s="72" t="str">
        <f>'Prof.bol_po godinama'!F2</f>
        <v>2016.</v>
      </c>
      <c r="G2" s="59" t="str">
        <f>'Prof.bol_po godinama'!G2</f>
        <v>2017.</v>
      </c>
      <c r="L2" s="202" t="s">
        <v>277</v>
      </c>
      <c r="M2" s="202"/>
      <c r="N2" s="202"/>
      <c r="O2" s="202"/>
      <c r="P2" s="202"/>
      <c r="Q2" s="202"/>
      <c r="R2" s="202"/>
    </row>
    <row r="3" spans="1:18" ht="15.75" x14ac:dyDescent="0.25">
      <c r="A3" s="43" t="s">
        <v>159</v>
      </c>
      <c r="B3" s="41" t="s">
        <v>278</v>
      </c>
      <c r="C3" s="94" t="e">
        <f>(C5*1000000)/C6</f>
        <v>#DIV/0!</v>
      </c>
      <c r="D3" s="94" t="e">
        <f>(D5*1000000)/D6</f>
        <v>#DIV/0!</v>
      </c>
      <c r="E3" s="94" t="e">
        <f>(E5*1000000)/E6</f>
        <v>#DIV/0!</v>
      </c>
      <c r="F3" s="94" t="e">
        <f>(F5*1000000)/F6</f>
        <v>#DIV/0!</v>
      </c>
      <c r="G3" s="92" t="e">
        <f>'Index učestalosti po mjesecima'!$G$14</f>
        <v>#DIV/0!</v>
      </c>
      <c r="L3" s="203" t="s">
        <v>281</v>
      </c>
      <c r="M3" s="203"/>
      <c r="N3" s="203"/>
      <c r="O3" s="203"/>
      <c r="P3" s="203"/>
      <c r="Q3" s="203"/>
    </row>
    <row r="4" spans="1:18" ht="15.75" x14ac:dyDescent="0.25">
      <c r="A4" s="43" t="s">
        <v>161</v>
      </c>
      <c r="B4" s="41" t="s">
        <v>279</v>
      </c>
      <c r="C4" s="94" t="e">
        <f>(C7*100000)/C6</f>
        <v>#DIV/0!</v>
      </c>
      <c r="D4" s="94" t="e">
        <f>(D7*100000)/D6</f>
        <v>#DIV/0!</v>
      </c>
      <c r="E4" s="94" t="e">
        <f>(E7*100000)/E6</f>
        <v>#DIV/0!</v>
      </c>
      <c r="F4" s="94" t="e">
        <f>(F7*100000)/F6</f>
        <v>#DIV/0!</v>
      </c>
      <c r="G4" s="92" t="e">
        <f>'Index učestalosti po mjesecima'!$H$14</f>
        <v>#DIV/0!</v>
      </c>
      <c r="L4" s="86" t="s">
        <v>308</v>
      </c>
    </row>
    <row r="5" spans="1:18" x14ac:dyDescent="0.25">
      <c r="A5" s="43" t="s">
        <v>163</v>
      </c>
      <c r="B5" s="41" t="s">
        <v>280</v>
      </c>
      <c r="C5" s="40">
        <f>'Opći podaci'!$C$6</f>
        <v>0</v>
      </c>
      <c r="D5" s="40">
        <f>'Opći podaci'!$D$6</f>
        <v>0</v>
      </c>
      <c r="E5" s="40">
        <f>'Opći podaci'!$E$6</f>
        <v>0</v>
      </c>
      <c r="F5" s="40">
        <f>'Opći podaci'!$F$6</f>
        <v>0</v>
      </c>
      <c r="G5" s="44">
        <f>'Index učestalosti po mjesecima'!$F$14</f>
        <v>0</v>
      </c>
    </row>
    <row r="6" spans="1:18" ht="25.5" x14ac:dyDescent="0.25">
      <c r="A6" s="43" t="s">
        <v>165</v>
      </c>
      <c r="B6" s="41" t="s">
        <v>262</v>
      </c>
      <c r="C6" s="64">
        <v>0</v>
      </c>
      <c r="D6" s="64">
        <v>0</v>
      </c>
      <c r="E6" s="64">
        <v>0</v>
      </c>
      <c r="F6" s="64">
        <v>0</v>
      </c>
      <c r="G6" s="93">
        <f>'Index učestalosti po mjesecima'!$E$14</f>
        <v>0</v>
      </c>
    </row>
    <row r="7" spans="1:18" ht="15.75" thickBot="1" x14ac:dyDescent="0.3">
      <c r="A7" s="63" t="s">
        <v>167</v>
      </c>
      <c r="B7" s="87" t="s">
        <v>261</v>
      </c>
      <c r="C7" s="95">
        <f>'Opći podaci'!$C$20</f>
        <v>0</v>
      </c>
      <c r="D7" s="95">
        <f>'Opći podaci'!$D$20</f>
        <v>0</v>
      </c>
      <c r="E7" s="95">
        <f>'Opći podaci'!$E$20</f>
        <v>0</v>
      </c>
      <c r="F7" s="95">
        <f>'Opći podaci'!$F$20</f>
        <v>0</v>
      </c>
      <c r="G7" s="96">
        <f>'Index učestalosti po mjesecima'!$D$14</f>
        <v>0</v>
      </c>
    </row>
    <row r="11" spans="1:18" x14ac:dyDescent="0.25">
      <c r="C11" t="str">
        <f t="shared" ref="C11:G12" si="0">C2</f>
        <v>2013.</v>
      </c>
      <c r="D11" t="str">
        <f t="shared" si="0"/>
        <v>2014.</v>
      </c>
      <c r="E11" t="str">
        <f t="shared" si="0"/>
        <v>2015.</v>
      </c>
      <c r="F11" t="str">
        <f t="shared" si="0"/>
        <v>2016.</v>
      </c>
      <c r="G11" t="str">
        <f t="shared" si="0"/>
        <v>2017.</v>
      </c>
    </row>
    <row r="12" spans="1:18" x14ac:dyDescent="0.25">
      <c r="B12" t="str">
        <f>B3</f>
        <v>Indeks učestalosti</v>
      </c>
      <c r="C12" s="85" t="e">
        <f t="shared" si="0"/>
        <v>#DIV/0!</v>
      </c>
      <c r="D12" s="85" t="e">
        <f t="shared" si="0"/>
        <v>#DIV/0!</v>
      </c>
      <c r="E12" s="85" t="e">
        <f t="shared" si="0"/>
        <v>#DIV/0!</v>
      </c>
      <c r="F12" s="85" t="e">
        <f t="shared" si="0"/>
        <v>#DIV/0!</v>
      </c>
      <c r="G12" s="85" t="e">
        <f t="shared" si="0"/>
        <v>#DIV/0!</v>
      </c>
    </row>
    <row r="13" spans="1:18" x14ac:dyDescent="0.25">
      <c r="B13" t="str">
        <f t="shared" ref="B13:G13" si="1">B4</f>
        <v>Indeks težine</v>
      </c>
      <c r="C13" s="85" t="e">
        <f t="shared" si="1"/>
        <v>#DIV/0!</v>
      </c>
      <c r="D13" s="85" t="e">
        <f t="shared" si="1"/>
        <v>#DIV/0!</v>
      </c>
      <c r="E13" s="85" t="e">
        <f t="shared" si="1"/>
        <v>#DIV/0!</v>
      </c>
      <c r="F13" s="85" t="e">
        <f t="shared" si="1"/>
        <v>#DIV/0!</v>
      </c>
      <c r="G13" s="85" t="e">
        <f t="shared" si="1"/>
        <v>#DIV/0!</v>
      </c>
    </row>
  </sheetData>
  <mergeCells count="5">
    <mergeCell ref="C1:G1"/>
    <mergeCell ref="A1:A2"/>
    <mergeCell ref="B1:B2"/>
    <mergeCell ref="L2:R2"/>
    <mergeCell ref="L3:Q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selection activeCell="C119" sqref="C119"/>
    </sheetView>
  </sheetViews>
  <sheetFormatPr defaultRowHeight="15" x14ac:dyDescent="0.25"/>
  <cols>
    <col min="2" max="2" width="63.28515625" customWidth="1"/>
    <col min="3" max="7" width="22.140625" style="25" customWidth="1"/>
    <col min="8" max="8" width="16.85546875" bestFit="1" customWidth="1"/>
  </cols>
  <sheetData>
    <row r="1" spans="1:9" ht="18.75" x14ac:dyDescent="0.3">
      <c r="A1" s="207" t="s">
        <v>318</v>
      </c>
      <c r="B1" s="208"/>
      <c r="C1" s="208"/>
      <c r="D1" s="208"/>
      <c r="E1" s="208"/>
      <c r="F1" s="208"/>
      <c r="G1" s="209"/>
      <c r="H1" s="210" t="s">
        <v>27</v>
      </c>
    </row>
    <row r="2" spans="1:9" s="25" customFormat="1" ht="15.75" thickBot="1" x14ac:dyDescent="0.3">
      <c r="A2" s="127" t="s">
        <v>15</v>
      </c>
      <c r="B2" s="128"/>
      <c r="C2" s="129" t="s">
        <v>442</v>
      </c>
      <c r="D2" s="129" t="s">
        <v>442</v>
      </c>
      <c r="E2" s="129" t="s">
        <v>442</v>
      </c>
      <c r="F2" s="129" t="s">
        <v>442</v>
      </c>
      <c r="G2" s="130" t="s">
        <v>442</v>
      </c>
      <c r="H2" s="210"/>
    </row>
    <row r="3" spans="1:9" ht="15.75" thickBot="1" x14ac:dyDescent="0.3">
      <c r="A3" s="124" t="s">
        <v>159</v>
      </c>
      <c r="B3" s="120" t="s">
        <v>319</v>
      </c>
      <c r="C3" s="131">
        <f>C4+C8</f>
        <v>0</v>
      </c>
      <c r="D3" s="131">
        <f>D4+D8</f>
        <v>0</v>
      </c>
      <c r="E3" s="131">
        <f>E4+E8</f>
        <v>0</v>
      </c>
      <c r="F3" s="131">
        <f>F4+F8</f>
        <v>0</v>
      </c>
      <c r="G3" s="131">
        <f>G4+G8</f>
        <v>0</v>
      </c>
      <c r="H3" s="132">
        <f>C3+D3+E3+F3+G3</f>
        <v>0</v>
      </c>
      <c r="I3" s="133"/>
    </row>
    <row r="4" spans="1:9" x14ac:dyDescent="0.25">
      <c r="A4" s="117" t="s">
        <v>351</v>
      </c>
      <c r="B4" s="118" t="s">
        <v>320</v>
      </c>
      <c r="C4" s="134">
        <f>(C5*C6)+C7</f>
        <v>0</v>
      </c>
      <c r="D4" s="134">
        <f>(D5*D6)+D7</f>
        <v>0</v>
      </c>
      <c r="E4" s="134">
        <f>(E5*E6)+E7</f>
        <v>0</v>
      </c>
      <c r="F4" s="134">
        <f>(F5*F6)+F7</f>
        <v>0</v>
      </c>
      <c r="G4" s="134">
        <f>(G5*G6)+G7</f>
        <v>0</v>
      </c>
      <c r="H4" s="135">
        <f t="shared" ref="H4:H11" si="0">C4+D4+E4+F4+G4</f>
        <v>0</v>
      </c>
      <c r="I4" s="133"/>
    </row>
    <row r="5" spans="1:9" x14ac:dyDescent="0.25">
      <c r="A5" s="114" t="s">
        <v>352</v>
      </c>
      <c r="B5" s="110" t="s">
        <v>324</v>
      </c>
      <c r="C5" s="136"/>
      <c r="D5" s="137"/>
      <c r="E5" s="137"/>
      <c r="F5" s="137"/>
      <c r="G5" s="138"/>
      <c r="H5" s="139">
        <f t="shared" si="0"/>
        <v>0</v>
      </c>
      <c r="I5" s="133"/>
    </row>
    <row r="6" spans="1:9" x14ac:dyDescent="0.25">
      <c r="A6" s="114" t="s">
        <v>353</v>
      </c>
      <c r="B6" s="110" t="s">
        <v>321</v>
      </c>
      <c r="C6" s="140"/>
      <c r="D6" s="141"/>
      <c r="E6" s="141"/>
      <c r="F6" s="141"/>
      <c r="G6" s="142"/>
      <c r="H6" s="135">
        <f t="shared" si="0"/>
        <v>0</v>
      </c>
      <c r="I6" s="133"/>
    </row>
    <row r="7" spans="1:9" x14ac:dyDescent="0.25">
      <c r="A7" s="114" t="s">
        <v>354</v>
      </c>
      <c r="B7" s="110" t="s">
        <v>330</v>
      </c>
      <c r="C7" s="140"/>
      <c r="D7" s="141"/>
      <c r="E7" s="141"/>
      <c r="F7" s="141"/>
      <c r="G7" s="142"/>
      <c r="H7" s="135">
        <f t="shared" si="0"/>
        <v>0</v>
      </c>
      <c r="I7" s="133"/>
    </row>
    <row r="8" spans="1:9" x14ac:dyDescent="0.25">
      <c r="A8" s="114" t="s">
        <v>355</v>
      </c>
      <c r="B8" s="111" t="s">
        <v>322</v>
      </c>
      <c r="C8" s="140">
        <f>(C9*C10)+C11</f>
        <v>0</v>
      </c>
      <c r="D8" s="140">
        <f>(D9*D10)+D11</f>
        <v>0</v>
      </c>
      <c r="E8" s="140">
        <f>(E9*E10)+E11</f>
        <v>0</v>
      </c>
      <c r="F8" s="140">
        <f>(F9*F10)+F11</f>
        <v>0</v>
      </c>
      <c r="G8" s="140">
        <f>(G9*G10)+G11</f>
        <v>0</v>
      </c>
      <c r="H8" s="135">
        <f t="shared" si="0"/>
        <v>0</v>
      </c>
      <c r="I8" s="133"/>
    </row>
    <row r="9" spans="1:9" x14ac:dyDescent="0.25">
      <c r="A9" s="114" t="s">
        <v>356</v>
      </c>
      <c r="B9" s="110" t="s">
        <v>325</v>
      </c>
      <c r="C9" s="136"/>
      <c r="D9" s="137"/>
      <c r="E9" s="137"/>
      <c r="F9" s="137"/>
      <c r="G9" s="138"/>
      <c r="H9" s="139">
        <f t="shared" si="0"/>
        <v>0</v>
      </c>
      <c r="I9" s="133"/>
    </row>
    <row r="10" spans="1:9" x14ac:dyDescent="0.25">
      <c r="A10" s="114" t="s">
        <v>357</v>
      </c>
      <c r="B10" s="110" t="s">
        <v>327</v>
      </c>
      <c r="C10" s="140"/>
      <c r="D10" s="141"/>
      <c r="E10" s="141"/>
      <c r="F10" s="141"/>
      <c r="G10" s="142"/>
      <c r="H10" s="135">
        <f t="shared" si="0"/>
        <v>0</v>
      </c>
      <c r="I10" s="133"/>
    </row>
    <row r="11" spans="1:9" x14ac:dyDescent="0.25">
      <c r="A11" s="114" t="s">
        <v>358</v>
      </c>
      <c r="B11" s="110" t="s">
        <v>330</v>
      </c>
      <c r="C11" s="140"/>
      <c r="D11" s="141"/>
      <c r="E11" s="141"/>
      <c r="F11" s="141"/>
      <c r="G11" s="142"/>
      <c r="H11" s="135">
        <f t="shared" si="0"/>
        <v>0</v>
      </c>
      <c r="I11" s="133"/>
    </row>
    <row r="12" spans="1:9" ht="15.75" thickBot="1" x14ac:dyDescent="0.3">
      <c r="A12" s="204"/>
      <c r="B12" s="205"/>
      <c r="C12" s="205"/>
      <c r="D12" s="205"/>
      <c r="E12" s="205"/>
      <c r="F12" s="205"/>
      <c r="G12" s="206"/>
    </row>
    <row r="13" spans="1:9" ht="15.75" thickBot="1" x14ac:dyDescent="0.3">
      <c r="A13" s="124" t="s">
        <v>161</v>
      </c>
      <c r="B13" s="120" t="s">
        <v>444</v>
      </c>
      <c r="C13" s="143">
        <f>C14+(C15*C16)+C17+C18</f>
        <v>0</v>
      </c>
      <c r="D13" s="143">
        <f>D14+(D15*D16)+D17+D18</f>
        <v>0</v>
      </c>
      <c r="E13" s="143">
        <f>E14+(E15*E16)+E17+E18</f>
        <v>0</v>
      </c>
      <c r="F13" s="143">
        <f>F14+(F15*F16)+F17+F18</f>
        <v>0</v>
      </c>
      <c r="G13" s="144">
        <f>G14+(G15*G16)+G17+G18</f>
        <v>0</v>
      </c>
      <c r="H13" s="145">
        <f t="shared" ref="H13:H18" si="1">C13+D13+E13+F13+G13</f>
        <v>0</v>
      </c>
    </row>
    <row r="14" spans="1:9" x14ac:dyDescent="0.25">
      <c r="A14" s="117" t="s">
        <v>359</v>
      </c>
      <c r="B14" s="119" t="s">
        <v>323</v>
      </c>
      <c r="C14" s="146"/>
      <c r="D14" s="146"/>
      <c r="E14" s="146"/>
      <c r="F14" s="146"/>
      <c r="G14" s="147"/>
      <c r="H14" s="148">
        <f t="shared" si="1"/>
        <v>0</v>
      </c>
    </row>
    <row r="15" spans="1:9" x14ac:dyDescent="0.25">
      <c r="A15" s="114" t="s">
        <v>360</v>
      </c>
      <c r="B15" s="110" t="s">
        <v>326</v>
      </c>
      <c r="C15" s="137"/>
      <c r="D15" s="137"/>
      <c r="E15" s="137"/>
      <c r="F15" s="137"/>
      <c r="G15" s="138"/>
      <c r="H15" s="149">
        <f t="shared" si="1"/>
        <v>0</v>
      </c>
    </row>
    <row r="16" spans="1:9" x14ac:dyDescent="0.25">
      <c r="A16" s="114" t="s">
        <v>361</v>
      </c>
      <c r="B16" s="110" t="s">
        <v>328</v>
      </c>
      <c r="C16" s="141"/>
      <c r="D16" s="141"/>
      <c r="E16" s="141"/>
      <c r="F16" s="141"/>
      <c r="G16" s="142"/>
      <c r="H16" s="148">
        <f t="shared" si="1"/>
        <v>0</v>
      </c>
    </row>
    <row r="17" spans="1:9" x14ac:dyDescent="0.25">
      <c r="A17" s="114" t="s">
        <v>362</v>
      </c>
      <c r="B17" s="110" t="s">
        <v>329</v>
      </c>
      <c r="C17" s="141"/>
      <c r="D17" s="141"/>
      <c r="E17" s="141"/>
      <c r="F17" s="141"/>
      <c r="G17" s="142"/>
      <c r="H17" s="148">
        <f t="shared" si="1"/>
        <v>0</v>
      </c>
    </row>
    <row r="18" spans="1:9" x14ac:dyDescent="0.25">
      <c r="A18" s="114" t="s">
        <v>363</v>
      </c>
      <c r="B18" s="110" t="s">
        <v>331</v>
      </c>
      <c r="C18" s="141"/>
      <c r="D18" s="141"/>
      <c r="E18" s="141"/>
      <c r="F18" s="141"/>
      <c r="G18" s="142"/>
      <c r="H18" s="148">
        <f t="shared" si="1"/>
        <v>0</v>
      </c>
    </row>
    <row r="19" spans="1:9" ht="15.75" thickBot="1" x14ac:dyDescent="0.3">
      <c r="A19" s="204"/>
      <c r="B19" s="205"/>
      <c r="C19" s="205"/>
      <c r="D19" s="205"/>
      <c r="E19" s="205"/>
      <c r="F19" s="205"/>
      <c r="G19" s="206"/>
    </row>
    <row r="20" spans="1:9" ht="15.75" thickBot="1" x14ac:dyDescent="0.3">
      <c r="A20" s="124" t="s">
        <v>163</v>
      </c>
      <c r="B20" s="120" t="s">
        <v>332</v>
      </c>
      <c r="C20" s="143">
        <f>C21+C22+C23</f>
        <v>0</v>
      </c>
      <c r="D20" s="143">
        <f>D21+D22+D23</f>
        <v>0</v>
      </c>
      <c r="E20" s="143">
        <f>E21+E22+E23</f>
        <v>0</v>
      </c>
      <c r="F20" s="143">
        <f>F21+F22+F23</f>
        <v>0</v>
      </c>
      <c r="G20" s="144">
        <f>G21+G22+G23</f>
        <v>0</v>
      </c>
      <c r="H20" s="145">
        <f>C20+D20+E20+F20+G20</f>
        <v>0</v>
      </c>
    </row>
    <row r="21" spans="1:9" ht="30" customHeight="1" x14ac:dyDescent="0.25">
      <c r="A21" s="117" t="s">
        <v>364</v>
      </c>
      <c r="B21" s="121" t="s">
        <v>333</v>
      </c>
      <c r="C21" s="146"/>
      <c r="D21" s="146"/>
      <c r="E21" s="146"/>
      <c r="F21" s="146"/>
      <c r="G21" s="147"/>
      <c r="H21" s="148">
        <f>C21+D21+E21+F21+G21</f>
        <v>0</v>
      </c>
    </row>
    <row r="22" spans="1:9" x14ac:dyDescent="0.25">
      <c r="A22" s="114" t="s">
        <v>365</v>
      </c>
      <c r="B22" s="110" t="s">
        <v>334</v>
      </c>
      <c r="C22" s="141"/>
      <c r="D22" s="141"/>
      <c r="E22" s="141"/>
      <c r="F22" s="141"/>
      <c r="G22" s="142"/>
      <c r="H22" s="148">
        <f>C22+D22+E22+F22+G22</f>
        <v>0</v>
      </c>
    </row>
    <row r="23" spans="1:9" x14ac:dyDescent="0.25">
      <c r="A23" s="114" t="s">
        <v>366</v>
      </c>
      <c r="B23" s="110" t="s">
        <v>335</v>
      </c>
      <c r="C23" s="141"/>
      <c r="D23" s="141"/>
      <c r="E23" s="141"/>
      <c r="F23" s="141"/>
      <c r="G23" s="142"/>
      <c r="H23" s="148">
        <f>C23+D23+E23+F23+G23</f>
        <v>0</v>
      </c>
    </row>
    <row r="24" spans="1:9" ht="15.75" thickBot="1" x14ac:dyDescent="0.3">
      <c r="A24" s="204"/>
      <c r="B24" s="205"/>
      <c r="C24" s="205"/>
      <c r="D24" s="205"/>
      <c r="E24" s="205"/>
      <c r="F24" s="205"/>
      <c r="G24" s="206"/>
    </row>
    <row r="25" spans="1:9" ht="15.75" thickBot="1" x14ac:dyDescent="0.3">
      <c r="A25" s="124" t="s">
        <v>165</v>
      </c>
      <c r="B25" s="120" t="s">
        <v>336</v>
      </c>
      <c r="C25" s="143">
        <f>C26+C29</f>
        <v>0</v>
      </c>
      <c r="D25" s="143">
        <f>D26+D29</f>
        <v>0</v>
      </c>
      <c r="E25" s="143">
        <f>E26+E29</f>
        <v>0</v>
      </c>
      <c r="F25" s="143">
        <f>F26+F29</f>
        <v>0</v>
      </c>
      <c r="G25" s="144">
        <f>G26+G29</f>
        <v>0</v>
      </c>
      <c r="H25" s="145">
        <f>C25+D25+E25+F25+G25</f>
        <v>0</v>
      </c>
    </row>
    <row r="26" spans="1:9" x14ac:dyDescent="0.25">
      <c r="A26" s="117" t="s">
        <v>367</v>
      </c>
      <c r="B26" s="118" t="s">
        <v>340</v>
      </c>
      <c r="C26" s="146">
        <f>C27*C28</f>
        <v>0</v>
      </c>
      <c r="D26" s="146">
        <f>D27*D28</f>
        <v>0</v>
      </c>
      <c r="E26" s="146">
        <f>E27*E28</f>
        <v>0</v>
      </c>
      <c r="F26" s="146">
        <f>F27*F28</f>
        <v>0</v>
      </c>
      <c r="G26" s="146">
        <f>G27*G28</f>
        <v>0</v>
      </c>
      <c r="H26" s="148">
        <f>C26+D26+E26+F26+G26</f>
        <v>0</v>
      </c>
      <c r="I26" s="150" t="s">
        <v>445</v>
      </c>
    </row>
    <row r="27" spans="1:9" x14ac:dyDescent="0.25">
      <c r="A27" s="114" t="s">
        <v>368</v>
      </c>
      <c r="B27" s="110" t="s">
        <v>337</v>
      </c>
      <c r="C27" s="137"/>
      <c r="D27" s="137"/>
      <c r="E27" s="137"/>
      <c r="F27" s="137"/>
      <c r="G27" s="138"/>
      <c r="H27" s="149">
        <f>C27+D27+E27+F27+G27</f>
        <v>0</v>
      </c>
      <c r="I27" s="151">
        <f>'Izgubljeno rad.vrije. ozl_2017.'!$D$7</f>
        <v>0</v>
      </c>
    </row>
    <row r="28" spans="1:9" x14ac:dyDescent="0.25">
      <c r="A28" s="114" t="s">
        <v>369</v>
      </c>
      <c r="B28" s="110" t="s">
        <v>338</v>
      </c>
      <c r="C28" s="141"/>
      <c r="D28" s="141"/>
      <c r="E28" s="141"/>
      <c r="F28" s="141"/>
      <c r="G28" s="142"/>
      <c r="H28" s="148">
        <f>C28+D28+E28+F28+G28</f>
        <v>0</v>
      </c>
    </row>
    <row r="29" spans="1:9" x14ac:dyDescent="0.25">
      <c r="A29" s="114" t="s">
        <v>446</v>
      </c>
      <c r="B29" s="110" t="s">
        <v>339</v>
      </c>
      <c r="C29" s="141"/>
      <c r="D29" s="141"/>
      <c r="E29" s="141"/>
      <c r="F29" s="141"/>
      <c r="G29" s="142"/>
      <c r="H29" s="148">
        <f>C29+D29+E29+F29+G29</f>
        <v>0</v>
      </c>
    </row>
    <row r="30" spans="1:9" ht="15.75" thickBot="1" x14ac:dyDescent="0.3">
      <c r="A30" s="204"/>
      <c r="B30" s="205"/>
      <c r="C30" s="205"/>
      <c r="D30" s="205"/>
      <c r="E30" s="205"/>
      <c r="F30" s="205"/>
      <c r="G30" s="206"/>
    </row>
    <row r="31" spans="1:9" ht="15.75" thickBot="1" x14ac:dyDescent="0.3">
      <c r="A31" s="124" t="s">
        <v>167</v>
      </c>
      <c r="B31" s="120" t="s">
        <v>341</v>
      </c>
      <c r="C31" s="143">
        <f>(C32*C33)+(C34*C35)+(C36*C37)</f>
        <v>0</v>
      </c>
      <c r="D31" s="143">
        <f>(D32*D33)+(D34*D35)+(D36*D37)</f>
        <v>0</v>
      </c>
      <c r="E31" s="143">
        <f>(E32*E33)+(E34*E35)+(E36*E37)</f>
        <v>0</v>
      </c>
      <c r="F31" s="143">
        <f>(F32*F33)+(F34*F35)+(F36*F37)</f>
        <v>0</v>
      </c>
      <c r="G31" s="144">
        <f>(G32*G33)+(G34*G35)+(G36*G37)</f>
        <v>0</v>
      </c>
      <c r="H31" s="145">
        <f>C31+D31+E31+F31+G31</f>
        <v>0</v>
      </c>
    </row>
    <row r="32" spans="1:9" ht="30" customHeight="1" x14ac:dyDescent="0.25">
      <c r="A32" s="122" t="s">
        <v>347</v>
      </c>
      <c r="B32" s="121" t="s">
        <v>342</v>
      </c>
      <c r="C32" s="152"/>
      <c r="D32" s="152"/>
      <c r="E32" s="152"/>
      <c r="F32" s="152"/>
      <c r="G32" s="153"/>
      <c r="H32" s="149">
        <f t="shared" ref="H32:H37" si="2">C32+D32+E32+F32+G32</f>
        <v>0</v>
      </c>
    </row>
    <row r="33" spans="1:8" x14ac:dyDescent="0.25">
      <c r="A33" s="114" t="s">
        <v>344</v>
      </c>
      <c r="B33" s="110" t="s">
        <v>338</v>
      </c>
      <c r="C33" s="141"/>
      <c r="D33" s="141"/>
      <c r="E33" s="141"/>
      <c r="F33" s="141"/>
      <c r="G33" s="142"/>
      <c r="H33" s="148">
        <f t="shared" si="2"/>
        <v>0</v>
      </c>
    </row>
    <row r="34" spans="1:8" ht="30" customHeight="1" x14ac:dyDescent="0.25">
      <c r="A34" s="114" t="s">
        <v>345</v>
      </c>
      <c r="B34" s="112" t="s">
        <v>343</v>
      </c>
      <c r="C34" s="137"/>
      <c r="D34" s="137"/>
      <c r="E34" s="137"/>
      <c r="F34" s="137"/>
      <c r="G34" s="138"/>
      <c r="H34" s="149">
        <f t="shared" si="2"/>
        <v>0</v>
      </c>
    </row>
    <row r="35" spans="1:8" x14ac:dyDescent="0.25">
      <c r="A35" s="114" t="s">
        <v>346</v>
      </c>
      <c r="B35" s="110" t="s">
        <v>338</v>
      </c>
      <c r="C35" s="141"/>
      <c r="D35" s="141"/>
      <c r="E35" s="141"/>
      <c r="F35" s="141"/>
      <c r="G35" s="142"/>
      <c r="H35" s="148">
        <f t="shared" si="2"/>
        <v>0</v>
      </c>
    </row>
    <row r="36" spans="1:8" ht="30" customHeight="1" x14ac:dyDescent="0.25">
      <c r="A36" s="114" t="s">
        <v>348</v>
      </c>
      <c r="B36" s="112" t="s">
        <v>349</v>
      </c>
      <c r="C36" s="137"/>
      <c r="D36" s="137"/>
      <c r="E36" s="137"/>
      <c r="F36" s="137"/>
      <c r="G36" s="138"/>
      <c r="H36" s="149">
        <f t="shared" si="2"/>
        <v>0</v>
      </c>
    </row>
    <row r="37" spans="1:8" x14ac:dyDescent="0.25">
      <c r="A37" s="114" t="s">
        <v>350</v>
      </c>
      <c r="B37" s="110" t="s">
        <v>338</v>
      </c>
      <c r="C37" s="141"/>
      <c r="D37" s="141"/>
      <c r="E37" s="141"/>
      <c r="F37" s="141"/>
      <c r="G37" s="142"/>
      <c r="H37" s="148">
        <f t="shared" si="2"/>
        <v>0</v>
      </c>
    </row>
    <row r="38" spans="1:8" ht="15.75" thickBot="1" x14ac:dyDescent="0.3">
      <c r="A38" s="204"/>
      <c r="B38" s="205"/>
      <c r="C38" s="205"/>
      <c r="D38" s="205"/>
      <c r="E38" s="205"/>
      <c r="F38" s="205"/>
      <c r="G38" s="206"/>
    </row>
    <row r="39" spans="1:8" ht="15.75" thickBot="1" x14ac:dyDescent="0.3">
      <c r="A39" s="124" t="s">
        <v>193</v>
      </c>
      <c r="B39" s="120" t="s">
        <v>370</v>
      </c>
      <c r="C39" s="143">
        <f>(C40*C41)+(C42*C43)</f>
        <v>0</v>
      </c>
      <c r="D39" s="143">
        <f>(D40*D41)+(D42*D43)</f>
        <v>0</v>
      </c>
      <c r="E39" s="143">
        <f>(E40*E41)+(E42*E43)</f>
        <v>0</v>
      </c>
      <c r="F39" s="143">
        <f>(F40*F41)+(F42*F43)</f>
        <v>0</v>
      </c>
      <c r="G39" s="144">
        <f>(G40*G41)+(G42*G43)</f>
        <v>0</v>
      </c>
      <c r="H39" s="145">
        <f>C39+D39+E39+F39+G39</f>
        <v>0</v>
      </c>
    </row>
    <row r="40" spans="1:8" ht="30" customHeight="1" x14ac:dyDescent="0.25">
      <c r="A40" s="117" t="s">
        <v>371</v>
      </c>
      <c r="B40" s="123" t="s">
        <v>372</v>
      </c>
      <c r="C40" s="152"/>
      <c r="D40" s="152"/>
      <c r="E40" s="152"/>
      <c r="F40" s="152"/>
      <c r="G40" s="153"/>
      <c r="H40" s="149">
        <f>C40+D40+E40+F40+G40</f>
        <v>0</v>
      </c>
    </row>
    <row r="41" spans="1:8" ht="15" customHeight="1" x14ac:dyDescent="0.25">
      <c r="A41" s="114" t="s">
        <v>375</v>
      </c>
      <c r="B41" s="113" t="s">
        <v>376</v>
      </c>
      <c r="C41" s="141"/>
      <c r="D41" s="141"/>
      <c r="E41" s="141"/>
      <c r="F41" s="141"/>
      <c r="G41" s="142"/>
      <c r="H41" s="148">
        <f>C41+D41+E41+F41+G41</f>
        <v>0</v>
      </c>
    </row>
    <row r="42" spans="1:8" ht="30" customHeight="1" x14ac:dyDescent="0.25">
      <c r="A42" s="114" t="s">
        <v>373</v>
      </c>
      <c r="B42" s="112" t="s">
        <v>374</v>
      </c>
      <c r="C42" s="137"/>
      <c r="D42" s="137"/>
      <c r="E42" s="137"/>
      <c r="F42" s="137"/>
      <c r="G42" s="138"/>
      <c r="H42" s="149">
        <f>C42+D42+E42+F42+G42</f>
        <v>0</v>
      </c>
    </row>
    <row r="43" spans="1:8" x14ac:dyDescent="0.25">
      <c r="A43" s="114" t="s">
        <v>377</v>
      </c>
      <c r="B43" s="110" t="s">
        <v>378</v>
      </c>
      <c r="C43" s="141"/>
      <c r="D43" s="141"/>
      <c r="E43" s="141"/>
      <c r="F43" s="141"/>
      <c r="G43" s="142"/>
      <c r="H43" s="148">
        <f>C43+D43+E43+F43+G43</f>
        <v>0</v>
      </c>
    </row>
    <row r="44" spans="1:8" ht="15.75" thickBot="1" x14ac:dyDescent="0.3">
      <c r="A44" s="204"/>
      <c r="B44" s="205"/>
      <c r="C44" s="205"/>
      <c r="D44" s="205"/>
      <c r="E44" s="205"/>
      <c r="F44" s="205"/>
      <c r="G44" s="206"/>
    </row>
    <row r="45" spans="1:8" ht="15.75" thickBot="1" x14ac:dyDescent="0.3">
      <c r="A45" s="124" t="s">
        <v>170</v>
      </c>
      <c r="B45" s="120" t="s">
        <v>379</v>
      </c>
      <c r="C45" s="143">
        <f>(C46*C47)+(C48*C49)+(C50*C51)+(C52*C53)</f>
        <v>0</v>
      </c>
      <c r="D45" s="143">
        <f>(D46*D47)+(D48*D49)+(D50*D51)+(D52*D53)</f>
        <v>0</v>
      </c>
      <c r="E45" s="143">
        <f>(E46*E47)+(E48*E49)+(E50*E51)+(E52*E53)</f>
        <v>0</v>
      </c>
      <c r="F45" s="143">
        <f>(F46*F47)+(F48*F49)+(F50*F51)+(F52*F53)</f>
        <v>0</v>
      </c>
      <c r="G45" s="144">
        <f>(G46*G47)+(G48*G49)+(G50*G51)+(G52*G53)</f>
        <v>0</v>
      </c>
      <c r="H45" s="145">
        <f>C45+D45+E45+F45+G45</f>
        <v>0</v>
      </c>
    </row>
    <row r="46" spans="1:8" ht="30" customHeight="1" x14ac:dyDescent="0.25">
      <c r="A46" s="117" t="s">
        <v>380</v>
      </c>
      <c r="B46" s="121" t="s">
        <v>384</v>
      </c>
      <c r="C46" s="152"/>
      <c r="D46" s="152"/>
      <c r="E46" s="152"/>
      <c r="F46" s="152"/>
      <c r="G46" s="153"/>
      <c r="H46" s="149">
        <f t="shared" ref="H46:H53" si="3">C46+D46+E46+F46+G46</f>
        <v>0</v>
      </c>
    </row>
    <row r="47" spans="1:8" x14ac:dyDescent="0.25">
      <c r="A47" s="114" t="s">
        <v>383</v>
      </c>
      <c r="B47" s="110" t="s">
        <v>382</v>
      </c>
      <c r="C47" s="141"/>
      <c r="D47" s="141"/>
      <c r="E47" s="141"/>
      <c r="F47" s="141"/>
      <c r="G47" s="142"/>
      <c r="H47" s="148">
        <f t="shared" si="3"/>
        <v>0</v>
      </c>
    </row>
    <row r="48" spans="1:8" ht="30" customHeight="1" x14ac:dyDescent="0.25">
      <c r="A48" s="114" t="s">
        <v>381</v>
      </c>
      <c r="B48" s="112" t="s">
        <v>385</v>
      </c>
      <c r="C48" s="137"/>
      <c r="D48" s="137"/>
      <c r="E48" s="137"/>
      <c r="F48" s="137"/>
      <c r="G48" s="138"/>
      <c r="H48" s="149">
        <f t="shared" si="3"/>
        <v>0</v>
      </c>
    </row>
    <row r="49" spans="1:8" x14ac:dyDescent="0.25">
      <c r="A49" s="114" t="s">
        <v>386</v>
      </c>
      <c r="B49" s="110" t="s">
        <v>382</v>
      </c>
      <c r="C49" s="141"/>
      <c r="D49" s="141"/>
      <c r="E49" s="141"/>
      <c r="F49" s="141"/>
      <c r="G49" s="142"/>
      <c r="H49" s="148">
        <f t="shared" si="3"/>
        <v>0</v>
      </c>
    </row>
    <row r="50" spans="1:8" ht="30" customHeight="1" x14ac:dyDescent="0.25">
      <c r="A50" s="114" t="s">
        <v>387</v>
      </c>
      <c r="B50" s="112" t="s">
        <v>388</v>
      </c>
      <c r="C50" s="137"/>
      <c r="D50" s="137"/>
      <c r="E50" s="137"/>
      <c r="F50" s="137"/>
      <c r="G50" s="138"/>
      <c r="H50" s="149">
        <f t="shared" si="3"/>
        <v>0</v>
      </c>
    </row>
    <row r="51" spans="1:8" x14ac:dyDescent="0.25">
      <c r="A51" s="114" t="s">
        <v>389</v>
      </c>
      <c r="B51" s="110" t="s">
        <v>382</v>
      </c>
      <c r="C51" s="141"/>
      <c r="D51" s="141"/>
      <c r="E51" s="141"/>
      <c r="F51" s="141"/>
      <c r="G51" s="142"/>
      <c r="H51" s="148">
        <f t="shared" si="3"/>
        <v>0</v>
      </c>
    </row>
    <row r="52" spans="1:8" x14ac:dyDescent="0.25">
      <c r="A52" s="114" t="s">
        <v>390</v>
      </c>
      <c r="B52" s="110" t="s">
        <v>391</v>
      </c>
      <c r="C52" s="137"/>
      <c r="D52" s="137"/>
      <c r="E52" s="137"/>
      <c r="F52" s="137"/>
      <c r="G52" s="138"/>
      <c r="H52" s="149">
        <f t="shared" si="3"/>
        <v>0</v>
      </c>
    </row>
    <row r="53" spans="1:8" x14ac:dyDescent="0.25">
      <c r="A53" s="114" t="s">
        <v>392</v>
      </c>
      <c r="B53" s="110" t="s">
        <v>382</v>
      </c>
      <c r="C53" s="141"/>
      <c r="D53" s="141"/>
      <c r="E53" s="141"/>
      <c r="F53" s="141"/>
      <c r="G53" s="142"/>
      <c r="H53" s="148">
        <f t="shared" si="3"/>
        <v>0</v>
      </c>
    </row>
    <row r="54" spans="1:8" ht="15.75" thickBot="1" x14ac:dyDescent="0.3">
      <c r="A54" s="204"/>
      <c r="B54" s="205"/>
      <c r="C54" s="205"/>
      <c r="D54" s="205"/>
      <c r="E54" s="205"/>
      <c r="F54" s="205"/>
      <c r="G54" s="206"/>
    </row>
    <row r="55" spans="1:8" ht="15.75" thickBot="1" x14ac:dyDescent="0.3">
      <c r="A55" s="124" t="s">
        <v>172</v>
      </c>
      <c r="B55" s="120" t="s">
        <v>393</v>
      </c>
      <c r="C55" s="143">
        <f>C56+C57+C58+C59</f>
        <v>0</v>
      </c>
      <c r="D55" s="143">
        <f>D56+D57+D58+D59</f>
        <v>0</v>
      </c>
      <c r="E55" s="143">
        <f>E56+E57+E58+E59</f>
        <v>0</v>
      </c>
      <c r="F55" s="143">
        <f>F56+F57+F58+F59</f>
        <v>0</v>
      </c>
      <c r="G55" s="144">
        <f>G56+G57+G58+G59</f>
        <v>0</v>
      </c>
      <c r="H55" s="145">
        <f>C55+D55+E55+F55+G55</f>
        <v>0</v>
      </c>
    </row>
    <row r="56" spans="1:8" ht="30" customHeight="1" x14ac:dyDescent="0.25">
      <c r="A56" s="117" t="s">
        <v>394</v>
      </c>
      <c r="B56" s="121" t="s">
        <v>396</v>
      </c>
      <c r="C56" s="146"/>
      <c r="D56" s="146"/>
      <c r="E56" s="146"/>
      <c r="F56" s="146"/>
      <c r="G56" s="147"/>
      <c r="H56" s="148">
        <f>C56+D56+E56+F56+G56</f>
        <v>0</v>
      </c>
    </row>
    <row r="57" spans="1:8" x14ac:dyDescent="0.25">
      <c r="A57" s="114" t="s">
        <v>395</v>
      </c>
      <c r="B57" s="110" t="s">
        <v>397</v>
      </c>
      <c r="C57" s="141"/>
      <c r="D57" s="141"/>
      <c r="E57" s="141"/>
      <c r="F57" s="141"/>
      <c r="G57" s="142"/>
      <c r="H57" s="148">
        <f>C57+D57+E57+F57+G57</f>
        <v>0</v>
      </c>
    </row>
    <row r="58" spans="1:8" x14ac:dyDescent="0.25">
      <c r="A58" s="114" t="s">
        <v>398</v>
      </c>
      <c r="B58" s="110" t="s">
        <v>399</v>
      </c>
      <c r="C58" s="141"/>
      <c r="D58" s="141"/>
      <c r="E58" s="141"/>
      <c r="F58" s="141"/>
      <c r="G58" s="142"/>
      <c r="H58" s="148">
        <f>C58+D58+E58+F58+G58</f>
        <v>0</v>
      </c>
    </row>
    <row r="59" spans="1:8" x14ac:dyDescent="0.25">
      <c r="A59" s="114" t="s">
        <v>401</v>
      </c>
      <c r="B59" s="110" t="s">
        <v>400</v>
      </c>
      <c r="C59" s="141"/>
      <c r="D59" s="141"/>
      <c r="E59" s="141"/>
      <c r="F59" s="141"/>
      <c r="G59" s="142"/>
      <c r="H59" s="148">
        <f>C59+D59+E59+F59+G59</f>
        <v>0</v>
      </c>
    </row>
    <row r="60" spans="1:8" ht="15.75" thickBot="1" x14ac:dyDescent="0.3">
      <c r="A60" s="204"/>
      <c r="B60" s="205"/>
      <c r="C60" s="205"/>
      <c r="D60" s="205"/>
      <c r="E60" s="205"/>
      <c r="F60" s="205"/>
      <c r="G60" s="206"/>
    </row>
    <row r="61" spans="1:8" ht="15.75" thickBot="1" x14ac:dyDescent="0.3">
      <c r="A61" s="124" t="s">
        <v>174</v>
      </c>
      <c r="B61" s="120" t="s">
        <v>402</v>
      </c>
      <c r="C61" s="143">
        <f>C62+C63+C64+C65</f>
        <v>0</v>
      </c>
      <c r="D61" s="143">
        <f>D62+D63+D64+D65</f>
        <v>0</v>
      </c>
      <c r="E61" s="143">
        <f>E62+E63+E64+E65</f>
        <v>0</v>
      </c>
      <c r="F61" s="143">
        <f>F62+F63+F64+F65</f>
        <v>0</v>
      </c>
      <c r="G61" s="144">
        <f>G62+G63+G64+G65</f>
        <v>0</v>
      </c>
      <c r="H61" s="145">
        <f>C61+D61+E61+F61+G61</f>
        <v>0</v>
      </c>
    </row>
    <row r="62" spans="1:8" x14ac:dyDescent="0.25">
      <c r="A62" s="117" t="s">
        <v>403</v>
      </c>
      <c r="B62" s="119" t="s">
        <v>404</v>
      </c>
      <c r="C62" s="146"/>
      <c r="D62" s="146"/>
      <c r="E62" s="146"/>
      <c r="F62" s="146"/>
      <c r="G62" s="147"/>
      <c r="H62" s="148">
        <f>C62+D62+E62+F62+G62</f>
        <v>0</v>
      </c>
    </row>
    <row r="63" spans="1:8" x14ac:dyDescent="0.25">
      <c r="A63" s="114" t="s">
        <v>405</v>
      </c>
      <c r="B63" s="110" t="s">
        <v>406</v>
      </c>
      <c r="C63" s="141"/>
      <c r="D63" s="141"/>
      <c r="E63" s="141"/>
      <c r="F63" s="141"/>
      <c r="G63" s="142"/>
      <c r="H63" s="148">
        <f>C63+D63+E63+F63+G63</f>
        <v>0</v>
      </c>
    </row>
    <row r="64" spans="1:8" ht="30" customHeight="1" x14ac:dyDescent="0.25">
      <c r="A64" s="114" t="s">
        <v>407</v>
      </c>
      <c r="B64" s="112" t="s">
        <v>408</v>
      </c>
      <c r="C64" s="141"/>
      <c r="D64" s="141"/>
      <c r="E64" s="141"/>
      <c r="F64" s="141"/>
      <c r="G64" s="142"/>
      <c r="H64" s="148">
        <f>C64+D64+E64+F64+G64</f>
        <v>0</v>
      </c>
    </row>
    <row r="65" spans="1:8" ht="30" customHeight="1" x14ac:dyDescent="0.25">
      <c r="A65" s="114" t="s">
        <v>409</v>
      </c>
      <c r="B65" s="112" t="s">
        <v>410</v>
      </c>
      <c r="C65" s="141"/>
      <c r="D65" s="141"/>
      <c r="E65" s="141"/>
      <c r="F65" s="141"/>
      <c r="G65" s="142"/>
      <c r="H65" s="148">
        <f>C65+D65+E65+F65+G65</f>
        <v>0</v>
      </c>
    </row>
    <row r="66" spans="1:8" ht="15.75" thickBot="1" x14ac:dyDescent="0.3">
      <c r="A66" s="204"/>
      <c r="B66" s="205"/>
      <c r="C66" s="205"/>
      <c r="D66" s="205"/>
      <c r="E66" s="205"/>
      <c r="F66" s="205"/>
      <c r="G66" s="206"/>
    </row>
    <row r="67" spans="1:8" ht="15.75" thickBot="1" x14ac:dyDescent="0.3">
      <c r="A67" s="124" t="s">
        <v>194</v>
      </c>
      <c r="B67" s="120" t="s">
        <v>411</v>
      </c>
      <c r="C67" s="143">
        <f>C68+C69+C70</f>
        <v>0</v>
      </c>
      <c r="D67" s="143">
        <f>D68+D69+D70</f>
        <v>0</v>
      </c>
      <c r="E67" s="143">
        <f>E68+E69+E70</f>
        <v>0</v>
      </c>
      <c r="F67" s="143">
        <f>F68+F69+F70</f>
        <v>0</v>
      </c>
      <c r="G67" s="144">
        <f>G68+G69+G70</f>
        <v>0</v>
      </c>
      <c r="H67" s="145">
        <f>C67+D67+E67+F67+G67</f>
        <v>0</v>
      </c>
    </row>
    <row r="68" spans="1:8" x14ac:dyDescent="0.25">
      <c r="A68" s="122" t="s">
        <v>412</v>
      </c>
      <c r="B68" s="119" t="s">
        <v>417</v>
      </c>
      <c r="C68" s="146"/>
      <c r="D68" s="146"/>
      <c r="E68" s="146"/>
      <c r="F68" s="146"/>
      <c r="G68" s="147"/>
      <c r="H68" s="148">
        <f>C68+D68+E68+F68+G68</f>
        <v>0</v>
      </c>
    </row>
    <row r="69" spans="1:8" x14ac:dyDescent="0.25">
      <c r="A69" s="114" t="s">
        <v>413</v>
      </c>
      <c r="B69" s="110" t="s">
        <v>414</v>
      </c>
      <c r="C69" s="141"/>
      <c r="D69" s="141"/>
      <c r="E69" s="141"/>
      <c r="F69" s="141"/>
      <c r="G69" s="142"/>
      <c r="H69" s="148">
        <f>C69+D69+E69+F69+G69</f>
        <v>0</v>
      </c>
    </row>
    <row r="70" spans="1:8" x14ac:dyDescent="0.25">
      <c r="A70" s="114" t="s">
        <v>415</v>
      </c>
      <c r="B70" s="110" t="s">
        <v>416</v>
      </c>
      <c r="C70" s="141"/>
      <c r="D70" s="141"/>
      <c r="E70" s="141"/>
      <c r="F70" s="141"/>
      <c r="G70" s="142"/>
      <c r="H70" s="148">
        <f>C70+D70+E70+F70+G70</f>
        <v>0</v>
      </c>
    </row>
    <row r="71" spans="1:8" ht="15.75" thickBot="1" x14ac:dyDescent="0.3">
      <c r="A71" s="115"/>
      <c r="B71" s="116"/>
      <c r="C71" s="154"/>
      <c r="D71" s="154"/>
      <c r="E71" s="154"/>
      <c r="F71" s="154"/>
      <c r="G71" s="155"/>
    </row>
    <row r="72" spans="1:8" ht="15.75" thickBot="1" x14ac:dyDescent="0.3">
      <c r="A72" s="124" t="s">
        <v>195</v>
      </c>
      <c r="B72" s="120" t="s">
        <v>418</v>
      </c>
      <c r="C72" s="143">
        <f>C73+C74</f>
        <v>0</v>
      </c>
      <c r="D72" s="143">
        <f>D73+D74</f>
        <v>0</v>
      </c>
      <c r="E72" s="143">
        <f>E73+E74</f>
        <v>0</v>
      </c>
      <c r="F72" s="143">
        <f>F73+F74</f>
        <v>0</v>
      </c>
      <c r="G72" s="144">
        <f>G73+G74</f>
        <v>0</v>
      </c>
      <c r="H72" s="145">
        <f>C72+D72+E72+F72+G72</f>
        <v>0</v>
      </c>
    </row>
    <row r="73" spans="1:8" x14ac:dyDescent="0.25">
      <c r="A73" s="117" t="s">
        <v>419</v>
      </c>
      <c r="B73" s="119" t="s">
        <v>420</v>
      </c>
      <c r="C73" s="146"/>
      <c r="D73" s="146"/>
      <c r="E73" s="146"/>
      <c r="F73" s="146"/>
      <c r="G73" s="147"/>
      <c r="H73" s="148">
        <f>C73+D73+E73+F73+G73</f>
        <v>0</v>
      </c>
    </row>
    <row r="74" spans="1:8" x14ac:dyDescent="0.25">
      <c r="A74" s="114" t="s">
        <v>421</v>
      </c>
      <c r="B74" s="110" t="s">
        <v>426</v>
      </c>
      <c r="C74" s="141"/>
      <c r="D74" s="141"/>
      <c r="E74" s="141"/>
      <c r="F74" s="141"/>
      <c r="G74" s="142"/>
      <c r="H74" s="148">
        <f>C74+D74+E74+F74+G74</f>
        <v>0</v>
      </c>
    </row>
    <row r="75" spans="1:8" ht="15.75" thickBot="1" x14ac:dyDescent="0.3">
      <c r="A75" s="204"/>
      <c r="B75" s="205"/>
      <c r="C75" s="205"/>
      <c r="D75" s="205"/>
      <c r="E75" s="205"/>
      <c r="F75" s="205"/>
      <c r="G75" s="206"/>
    </row>
    <row r="76" spans="1:8" ht="15.75" thickBot="1" x14ac:dyDescent="0.3">
      <c r="A76" s="124" t="s">
        <v>196</v>
      </c>
      <c r="B76" s="120" t="s">
        <v>422</v>
      </c>
      <c r="C76" s="143">
        <f>C77+C78</f>
        <v>0</v>
      </c>
      <c r="D76" s="143">
        <f>D77+D78</f>
        <v>0</v>
      </c>
      <c r="E76" s="143">
        <f>E77+E78</f>
        <v>0</v>
      </c>
      <c r="F76" s="156">
        <f>F77+F78</f>
        <v>0</v>
      </c>
      <c r="G76" s="157">
        <f>G77+G78</f>
        <v>0</v>
      </c>
      <c r="H76" s="158">
        <f>C76+D76+E76+F76+G76</f>
        <v>0</v>
      </c>
    </row>
    <row r="77" spans="1:8" x14ac:dyDescent="0.25">
      <c r="A77" s="117" t="s">
        <v>423</v>
      </c>
      <c r="B77" s="119" t="s">
        <v>424</v>
      </c>
      <c r="C77" s="146"/>
      <c r="D77" s="146"/>
      <c r="E77" s="146"/>
      <c r="F77" s="146"/>
      <c r="G77" s="147"/>
      <c r="H77" s="159">
        <f>C77+D77+E77+F77+G77</f>
        <v>0</v>
      </c>
    </row>
    <row r="78" spans="1:8" ht="30" customHeight="1" x14ac:dyDescent="0.25">
      <c r="A78" s="114" t="s">
        <v>425</v>
      </c>
      <c r="B78" s="112" t="s">
        <v>427</v>
      </c>
      <c r="C78" s="141"/>
      <c r="D78" s="141"/>
      <c r="E78" s="141"/>
      <c r="F78" s="141"/>
      <c r="G78" s="142"/>
      <c r="H78" s="159">
        <f>C78+D78+E78+F78+G78</f>
        <v>0</v>
      </c>
    </row>
    <row r="79" spans="1:8" ht="15.75" thickBot="1" x14ac:dyDescent="0.3">
      <c r="A79" s="204"/>
      <c r="B79" s="205"/>
      <c r="C79" s="205"/>
      <c r="D79" s="205"/>
      <c r="E79" s="205"/>
      <c r="F79" s="205"/>
      <c r="G79" s="206"/>
      <c r="H79" s="133"/>
    </row>
    <row r="80" spans="1:8" ht="15.75" thickBot="1" x14ac:dyDescent="0.3">
      <c r="A80" s="124" t="s">
        <v>197</v>
      </c>
      <c r="B80" s="120" t="s">
        <v>428</v>
      </c>
      <c r="C80" s="143">
        <f>C81+C82</f>
        <v>0</v>
      </c>
      <c r="D80" s="143">
        <f>D81+D82</f>
        <v>0</v>
      </c>
      <c r="E80" s="143">
        <f>E81+E82</f>
        <v>0</v>
      </c>
      <c r="F80" s="156">
        <f>F81+F82</f>
        <v>0</v>
      </c>
      <c r="G80" s="160">
        <f>G81+G82</f>
        <v>0</v>
      </c>
      <c r="H80" s="158">
        <f>C80+D80+E80+F80+G80</f>
        <v>0</v>
      </c>
    </row>
    <row r="81" spans="1:8" x14ac:dyDescent="0.25">
      <c r="A81" s="117" t="s">
        <v>429</v>
      </c>
      <c r="B81" s="119" t="s">
        <v>430</v>
      </c>
      <c r="C81" s="146"/>
      <c r="D81" s="146"/>
      <c r="E81" s="146"/>
      <c r="F81" s="146"/>
      <c r="G81" s="147"/>
      <c r="H81" s="159">
        <f>C81+D81+E81+F81+G81</f>
        <v>0</v>
      </c>
    </row>
    <row r="82" spans="1:8" x14ac:dyDescent="0.25">
      <c r="A82" s="114" t="s">
        <v>431</v>
      </c>
      <c r="B82" s="110" t="s">
        <v>432</v>
      </c>
      <c r="C82" s="141"/>
      <c r="D82" s="141"/>
      <c r="E82" s="141"/>
      <c r="F82" s="141"/>
      <c r="G82" s="142"/>
      <c r="H82" s="159">
        <f>C82+D82+E82+F82+G82</f>
        <v>0</v>
      </c>
    </row>
    <row r="83" spans="1:8" ht="15.75" thickBot="1" x14ac:dyDescent="0.3">
      <c r="A83" s="204"/>
      <c r="B83" s="205"/>
      <c r="C83" s="205"/>
      <c r="D83" s="205"/>
      <c r="E83" s="205"/>
      <c r="F83" s="205"/>
      <c r="G83" s="206"/>
      <c r="H83" s="133"/>
    </row>
    <row r="84" spans="1:8" ht="15.75" thickBot="1" x14ac:dyDescent="0.3">
      <c r="A84" s="124" t="s">
        <v>198</v>
      </c>
      <c r="B84" s="120" t="s">
        <v>433</v>
      </c>
      <c r="C84" s="143">
        <f>C85+C86+C87+C88</f>
        <v>0</v>
      </c>
      <c r="D84" s="143">
        <f>D85+D86+D87+D88</f>
        <v>0</v>
      </c>
      <c r="E84" s="143">
        <f>E85+E86+E87+E88</f>
        <v>0</v>
      </c>
      <c r="F84" s="156">
        <f>F85+F86+F87+F88</f>
        <v>0</v>
      </c>
      <c r="G84" s="160">
        <f>G85+G86+G87+G88</f>
        <v>0</v>
      </c>
      <c r="H84" s="158">
        <f>C84+D84+E84+F84+G84</f>
        <v>0</v>
      </c>
    </row>
    <row r="85" spans="1:8" x14ac:dyDescent="0.25">
      <c r="A85" s="117" t="s">
        <v>434</v>
      </c>
      <c r="B85" s="119" t="s">
        <v>435</v>
      </c>
      <c r="C85" s="146"/>
      <c r="D85" s="146"/>
      <c r="E85" s="146"/>
      <c r="F85" s="146"/>
      <c r="G85" s="147"/>
      <c r="H85" s="159">
        <f>C85+D85+E85+F85+G85</f>
        <v>0</v>
      </c>
    </row>
    <row r="86" spans="1:8" x14ac:dyDescent="0.25">
      <c r="A86" s="114" t="s">
        <v>436</v>
      </c>
      <c r="B86" s="110" t="s">
        <v>437</v>
      </c>
      <c r="C86" s="141"/>
      <c r="D86" s="141"/>
      <c r="E86" s="141"/>
      <c r="F86" s="141"/>
      <c r="G86" s="142"/>
      <c r="H86" s="159">
        <f>C86+D86+E86+F86+G86</f>
        <v>0</v>
      </c>
    </row>
    <row r="87" spans="1:8" x14ac:dyDescent="0.25">
      <c r="A87" s="114" t="s">
        <v>438</v>
      </c>
      <c r="B87" s="110" t="s">
        <v>439</v>
      </c>
      <c r="C87" s="141"/>
      <c r="D87" s="141"/>
      <c r="E87" s="141"/>
      <c r="F87" s="141"/>
      <c r="G87" s="142"/>
      <c r="H87" s="159">
        <f>C87+D87+E87+F87+G87</f>
        <v>0</v>
      </c>
    </row>
    <row r="88" spans="1:8" x14ac:dyDescent="0.25">
      <c r="A88" s="114" t="s">
        <v>440</v>
      </c>
      <c r="B88" s="110" t="s">
        <v>441</v>
      </c>
      <c r="C88" s="141"/>
      <c r="D88" s="141"/>
      <c r="E88" s="141"/>
      <c r="F88" s="141"/>
      <c r="G88" s="142"/>
      <c r="H88" s="159">
        <f>C88+D88+E88+F88+G88</f>
        <v>0</v>
      </c>
    </row>
    <row r="89" spans="1:8" ht="15.75" thickBot="1" x14ac:dyDescent="0.3">
      <c r="A89" s="204"/>
      <c r="B89" s="205"/>
      <c r="C89" s="205"/>
      <c r="D89" s="205"/>
      <c r="E89" s="205"/>
      <c r="F89" s="205"/>
      <c r="G89" s="206"/>
    </row>
    <row r="90" spans="1:8" ht="15.75" thickBot="1" x14ac:dyDescent="0.3">
      <c r="A90" s="124" t="s">
        <v>199</v>
      </c>
      <c r="B90" s="120" t="s">
        <v>27</v>
      </c>
      <c r="C90" s="143">
        <f>C3+C13+C20+C25+C31+C39+C45+C55+C61+C67+C72+C76+C80-C84</f>
        <v>0</v>
      </c>
      <c r="D90" s="143">
        <f>D3+D13+D20+D25+D31+D39+D45+D55+D61+D67+D72+D76+D80-D84</f>
        <v>0</v>
      </c>
      <c r="E90" s="143">
        <f>E3+E13+E20+E25+E31+E39+E45+E55+E61+E67+E72+E76+E80-E84</f>
        <v>0</v>
      </c>
      <c r="F90" s="156">
        <f>F3+F13+F20+F25+F31+F39+F45+F55+F61+F67+F72+F76+F80-F84</f>
        <v>0</v>
      </c>
      <c r="G90" s="160">
        <f>G3+G13+G20+G25+G31+G39+G45+G55+G61+G67+G72+G76+G80-G84</f>
        <v>0</v>
      </c>
      <c r="H90" s="159">
        <f>C90+D90+E90+F90+G90</f>
        <v>0</v>
      </c>
    </row>
    <row r="91" spans="1:8" ht="15.75" thickBot="1" x14ac:dyDescent="0.3">
      <c r="A91" s="109"/>
      <c r="B91" s="109"/>
    </row>
    <row r="92" spans="1:8" ht="24" thickBot="1" x14ac:dyDescent="0.4">
      <c r="A92" s="125" t="s">
        <v>200</v>
      </c>
      <c r="B92" s="126" t="s">
        <v>443</v>
      </c>
      <c r="C92" s="161">
        <f>C90+D90+E90+F90+G90</f>
        <v>0</v>
      </c>
    </row>
    <row r="94" spans="1:8" x14ac:dyDescent="0.25">
      <c r="C94" s="25" t="s">
        <v>27</v>
      </c>
    </row>
    <row r="95" spans="1:8" x14ac:dyDescent="0.25">
      <c r="B95" t="str">
        <f>$B$3</f>
        <v>TROŠKOVI PRVE POMOĆI</v>
      </c>
      <c r="C95" s="162">
        <f>$H$3</f>
        <v>0</v>
      </c>
    </row>
    <row r="96" spans="1:8" x14ac:dyDescent="0.25">
      <c r="B96" t="str">
        <f>$B$13</f>
        <v>TROŠKOVI MEDICINSKE POMOĆI</v>
      </c>
      <c r="C96" s="162">
        <f>$H$13</f>
        <v>0</v>
      </c>
    </row>
    <row r="97" spans="2:3" x14ac:dyDescent="0.25">
      <c r="B97" t="str">
        <f>$B$20</f>
        <v>TROŠKOVI LIJEČENJA U BOLNICI</v>
      </c>
      <c r="C97" s="162">
        <f>$H$20</f>
        <v>0</v>
      </c>
    </row>
    <row r="98" spans="2:3" x14ac:dyDescent="0.25">
      <c r="B98" t="str">
        <f>$B$25</f>
        <v>NAKNADA PLAĆE OZLIJEĐENOG RADNIKA</v>
      </c>
      <c r="C98" s="162">
        <f>$H$25</f>
        <v>0</v>
      </c>
    </row>
    <row r="99" spans="2:3" x14ac:dyDescent="0.25">
      <c r="B99" t="str">
        <f>$B$31</f>
        <v>IZGUBLJENO RADNO VRIJEME OZLIJEĐENOG RADNIKA</v>
      </c>
      <c r="C99" s="162">
        <f>$H$31</f>
        <v>0</v>
      </c>
    </row>
    <row r="100" spans="2:3" x14ac:dyDescent="0.25">
      <c r="B100" t="str">
        <f>$B$39</f>
        <v>IZGUBLJENO RADNO VRIJEME DRUGIH RADNIKA</v>
      </c>
      <c r="C100" s="162">
        <f>$H$39</f>
        <v>0</v>
      </c>
    </row>
    <row r="101" spans="2:3" x14ac:dyDescent="0.25">
      <c r="B101" t="str">
        <f>$B$45</f>
        <v>IZGUBLJENO RADNO VRIJEME VODITELJA POSLOVA</v>
      </c>
      <c r="C101" s="162">
        <f>$H$45</f>
        <v>0</v>
      </c>
    </row>
    <row r="102" spans="2:3" x14ac:dyDescent="0.25">
      <c r="B102" t="str">
        <f>$B$55</f>
        <v>GUBITCI U PROIZVODNJI</v>
      </c>
      <c r="C102" s="162">
        <f>$H$55</f>
        <v>0</v>
      </c>
    </row>
    <row r="103" spans="2:3" x14ac:dyDescent="0.25">
      <c r="B103" t="str">
        <f>$B$61</f>
        <v>TROŠKOVI ZAPOŠLJAVANJA NOVOG RADNIKA</v>
      </c>
      <c r="C103" s="162">
        <f>$H$61</f>
        <v>0</v>
      </c>
    </row>
    <row r="104" spans="2:3" x14ac:dyDescent="0.25">
      <c r="B104" t="str">
        <f>$B$67</f>
        <v>TROŠKOVI SUDSKIH POSTUPAKA</v>
      </c>
      <c r="C104" s="162">
        <f>$H$67</f>
        <v>0</v>
      </c>
    </row>
    <row r="105" spans="2:3" x14ac:dyDescent="0.25">
      <c r="B105" t="str">
        <f>$B$72</f>
        <v>NAKNADA ŠTETE</v>
      </c>
      <c r="C105" s="162">
        <f>$H$72</f>
        <v>0</v>
      </c>
    </row>
    <row r="106" spans="2:3" x14ac:dyDescent="0.25">
      <c r="B106" t="str">
        <f>$B$76</f>
        <v>JEDNOKRATNA NOVČANA POMOĆ</v>
      </c>
      <c r="C106" s="162">
        <f>$H$76</f>
        <v>0</v>
      </c>
    </row>
    <row r="107" spans="2:3" x14ac:dyDescent="0.25">
      <c r="B107" t="str">
        <f>$B$80</f>
        <v>IZDACI NA OSNOVU PREUZETIH OBVEZA</v>
      </c>
      <c r="C107" s="162">
        <f>$H$80</f>
        <v>0</v>
      </c>
    </row>
    <row r="108" spans="2:3" x14ac:dyDescent="0.25">
      <c r="B108" t="str">
        <f>$B$84</f>
        <v>OBEŠTEĆENJE (PRIHODI) POSLODAVCA</v>
      </c>
      <c r="C108" s="162">
        <f>$H$84</f>
        <v>0</v>
      </c>
    </row>
    <row r="109" spans="2:3" x14ac:dyDescent="0.25">
      <c r="B109" t="str">
        <f>$B$90</f>
        <v>UKUPNO</v>
      </c>
      <c r="C109" s="162">
        <f>$H$90</f>
        <v>0</v>
      </c>
    </row>
  </sheetData>
  <mergeCells count="15">
    <mergeCell ref="A79:G79"/>
    <mergeCell ref="A83:G83"/>
    <mergeCell ref="A89:G89"/>
    <mergeCell ref="A38:G38"/>
    <mergeCell ref="A44:G44"/>
    <mergeCell ref="A54:G54"/>
    <mergeCell ref="A60:G60"/>
    <mergeCell ref="A66:G66"/>
    <mergeCell ref="A75:G75"/>
    <mergeCell ref="A30:G30"/>
    <mergeCell ref="A1:G1"/>
    <mergeCell ref="H1:H2"/>
    <mergeCell ref="A12:G12"/>
    <mergeCell ref="A19:G19"/>
    <mergeCell ref="A24:G2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activeCell="D53" sqref="D53:H53"/>
    </sheetView>
  </sheetViews>
  <sheetFormatPr defaultRowHeight="15" x14ac:dyDescent="0.25"/>
  <cols>
    <col min="1" max="1" width="5.85546875" style="19" customWidth="1"/>
    <col min="2" max="2" width="6.7109375" customWidth="1"/>
    <col min="3" max="3" width="36.85546875" customWidth="1"/>
    <col min="4" max="8" width="9.140625" style="25"/>
    <col min="10" max="10" width="6.85546875" customWidth="1"/>
    <col min="11" max="13" width="9.140625" hidden="1" customWidth="1"/>
    <col min="14" max="14" width="46" customWidth="1"/>
  </cols>
  <sheetData>
    <row r="1" spans="1:8" x14ac:dyDescent="0.25">
      <c r="A1" s="177" t="s">
        <v>15</v>
      </c>
      <c r="B1" s="175" t="s">
        <v>28</v>
      </c>
      <c r="C1" s="175" t="s">
        <v>29</v>
      </c>
      <c r="D1" s="163" t="s">
        <v>14</v>
      </c>
      <c r="E1" s="163"/>
      <c r="F1" s="163"/>
      <c r="G1" s="163"/>
      <c r="H1" s="170"/>
    </row>
    <row r="2" spans="1:8" x14ac:dyDescent="0.25">
      <c r="A2" s="178"/>
      <c r="B2" s="176"/>
      <c r="C2" s="176"/>
      <c r="D2" s="97" t="str">
        <f>'Opći podaci'!C2</f>
        <v>2013.</v>
      </c>
      <c r="E2" s="97" t="str">
        <f>'Opći podaci'!D2</f>
        <v>2014.</v>
      </c>
      <c r="F2" s="97" t="str">
        <f>'Opći podaci'!E2</f>
        <v>2015.</v>
      </c>
      <c r="G2" s="97" t="str">
        <f>'Opći podaci'!F2</f>
        <v>2016.</v>
      </c>
      <c r="H2" s="101" t="str">
        <f>'Opći podaci'!G2</f>
        <v>2017.</v>
      </c>
    </row>
    <row r="3" spans="1:8" ht="15.75" x14ac:dyDescent="0.25">
      <c r="A3" s="4" t="s">
        <v>159</v>
      </c>
      <c r="B3" s="2">
        <v>0</v>
      </c>
      <c r="C3" s="16" t="s">
        <v>30</v>
      </c>
      <c r="D3" s="75"/>
      <c r="E3" s="75"/>
      <c r="F3" s="75"/>
      <c r="G3" s="75"/>
      <c r="H3" s="75"/>
    </row>
    <row r="4" spans="1:8" ht="15.75" x14ac:dyDescent="0.25">
      <c r="A4" s="4" t="s">
        <v>161</v>
      </c>
      <c r="B4" s="2">
        <v>10</v>
      </c>
      <c r="C4" s="16" t="s">
        <v>31</v>
      </c>
      <c r="D4" s="75"/>
      <c r="E4" s="75"/>
      <c r="F4" s="75"/>
      <c r="G4" s="75"/>
      <c r="H4" s="75"/>
    </row>
    <row r="5" spans="1:8" ht="15.75" x14ac:dyDescent="0.25">
      <c r="A5" s="4" t="s">
        <v>163</v>
      </c>
      <c r="B5" s="13">
        <v>11</v>
      </c>
      <c r="C5" s="10" t="s">
        <v>32</v>
      </c>
      <c r="D5" s="75"/>
      <c r="E5" s="75"/>
      <c r="F5" s="75"/>
      <c r="G5" s="99"/>
      <c r="H5" s="100"/>
    </row>
    <row r="6" spans="1:8" ht="15.75" x14ac:dyDescent="0.25">
      <c r="A6" s="4" t="s">
        <v>165</v>
      </c>
      <c r="B6" s="13">
        <v>12</v>
      </c>
      <c r="C6" s="10" t="s">
        <v>33</v>
      </c>
      <c r="D6" s="75"/>
      <c r="E6" s="75"/>
      <c r="F6" s="75"/>
      <c r="G6" s="99"/>
      <c r="H6" s="100"/>
    </row>
    <row r="7" spans="1:8" ht="15.75" x14ac:dyDescent="0.25">
      <c r="A7" s="4" t="s">
        <v>167</v>
      </c>
      <c r="B7" s="13">
        <v>19</v>
      </c>
      <c r="C7" s="10" t="s">
        <v>34</v>
      </c>
      <c r="D7" s="75"/>
      <c r="E7" s="75"/>
      <c r="F7" s="75"/>
      <c r="G7" s="99"/>
      <c r="H7" s="100"/>
    </row>
    <row r="8" spans="1:8" ht="15.75" x14ac:dyDescent="0.25">
      <c r="A8" s="4" t="s">
        <v>193</v>
      </c>
      <c r="B8" s="2">
        <v>20</v>
      </c>
      <c r="C8" s="16" t="s">
        <v>35</v>
      </c>
      <c r="D8" s="75"/>
      <c r="E8" s="75"/>
      <c r="F8" s="75"/>
      <c r="G8" s="75"/>
      <c r="H8" s="75"/>
    </row>
    <row r="9" spans="1:8" ht="15.75" x14ac:dyDescent="0.25">
      <c r="A9" s="4" t="s">
        <v>170</v>
      </c>
      <c r="B9" s="13">
        <v>21</v>
      </c>
      <c r="C9" s="10" t="s">
        <v>36</v>
      </c>
      <c r="D9" s="75"/>
      <c r="E9" s="75"/>
      <c r="F9" s="75"/>
      <c r="G9" s="99"/>
      <c r="H9" s="100"/>
    </row>
    <row r="10" spans="1:8" ht="15.75" x14ac:dyDescent="0.25">
      <c r="A10" s="4" t="s">
        <v>172</v>
      </c>
      <c r="B10" s="13">
        <v>22</v>
      </c>
      <c r="C10" s="10" t="s">
        <v>37</v>
      </c>
      <c r="D10" s="75"/>
      <c r="E10" s="75"/>
      <c r="F10" s="75"/>
      <c r="G10" s="75"/>
      <c r="H10" s="102"/>
    </row>
    <row r="11" spans="1:8" ht="15.75" x14ac:dyDescent="0.25">
      <c r="A11" s="4" t="s">
        <v>174</v>
      </c>
      <c r="B11" s="13">
        <v>29</v>
      </c>
      <c r="C11" s="10" t="s">
        <v>38</v>
      </c>
      <c r="D11" s="75"/>
      <c r="E11" s="75"/>
      <c r="F11" s="75"/>
      <c r="G11" s="99"/>
      <c r="H11" s="102"/>
    </row>
    <row r="12" spans="1:8" ht="15.75" x14ac:dyDescent="0.25">
      <c r="A12" s="4" t="s">
        <v>194</v>
      </c>
      <c r="B12" s="2">
        <v>30</v>
      </c>
      <c r="C12" s="16" t="s">
        <v>39</v>
      </c>
      <c r="D12" s="75"/>
      <c r="E12" s="75"/>
      <c r="F12" s="75"/>
      <c r="G12" s="75"/>
      <c r="H12" s="75"/>
    </row>
    <row r="13" spans="1:8" ht="15.75" x14ac:dyDescent="0.25">
      <c r="A13" s="4" t="s">
        <v>195</v>
      </c>
      <c r="B13" s="13">
        <v>31</v>
      </c>
      <c r="C13" s="10" t="s">
        <v>40</v>
      </c>
      <c r="D13" s="75"/>
      <c r="E13" s="75"/>
      <c r="F13" s="75"/>
      <c r="G13" s="99"/>
      <c r="H13" s="100"/>
    </row>
    <row r="14" spans="1:8" ht="15.75" x14ac:dyDescent="0.25">
      <c r="A14" s="4" t="s">
        <v>196</v>
      </c>
      <c r="B14" s="13">
        <v>32</v>
      </c>
      <c r="C14" s="10" t="s">
        <v>41</v>
      </c>
      <c r="D14" s="75"/>
      <c r="E14" s="75"/>
      <c r="F14" s="75"/>
      <c r="G14" s="99"/>
      <c r="H14" s="100"/>
    </row>
    <row r="15" spans="1:8" ht="15.75" x14ac:dyDescent="0.25">
      <c r="A15" s="4" t="s">
        <v>197</v>
      </c>
      <c r="B15" s="13">
        <v>39</v>
      </c>
      <c r="C15" s="10" t="s">
        <v>42</v>
      </c>
      <c r="D15" s="75"/>
      <c r="E15" s="75"/>
      <c r="F15" s="75"/>
      <c r="G15" s="99"/>
      <c r="H15" s="100"/>
    </row>
    <row r="16" spans="1:8" ht="25.5" x14ac:dyDescent="0.25">
      <c r="A16" s="4" t="s">
        <v>198</v>
      </c>
      <c r="B16" s="2">
        <v>40</v>
      </c>
      <c r="C16" s="16" t="s">
        <v>43</v>
      </c>
      <c r="D16" s="75"/>
      <c r="E16" s="75"/>
      <c r="F16" s="75"/>
      <c r="G16" s="75"/>
      <c r="H16" s="75"/>
    </row>
    <row r="17" spans="1:8" ht="15.75" x14ac:dyDescent="0.25">
      <c r="A17" s="4" t="s">
        <v>199</v>
      </c>
      <c r="B17" s="2">
        <v>50</v>
      </c>
      <c r="C17" s="16" t="s">
        <v>44</v>
      </c>
      <c r="D17" s="75"/>
      <c r="E17" s="75"/>
      <c r="F17" s="75"/>
      <c r="G17" s="75"/>
      <c r="H17" s="75"/>
    </row>
    <row r="18" spans="1:8" ht="15.75" x14ac:dyDescent="0.25">
      <c r="A18" s="4" t="s">
        <v>200</v>
      </c>
      <c r="B18" s="13">
        <v>51</v>
      </c>
      <c r="C18" s="10" t="s">
        <v>45</v>
      </c>
      <c r="D18" s="75"/>
      <c r="E18" s="75"/>
      <c r="F18" s="75"/>
      <c r="G18" s="75"/>
      <c r="H18" s="102"/>
    </row>
    <row r="19" spans="1:8" ht="15.75" x14ac:dyDescent="0.25">
      <c r="A19" s="4" t="s">
        <v>201</v>
      </c>
      <c r="B19" s="13">
        <v>52</v>
      </c>
      <c r="C19" s="10" t="s">
        <v>46</v>
      </c>
      <c r="D19" s="75"/>
      <c r="E19" s="75"/>
      <c r="F19" s="75"/>
      <c r="G19" s="75"/>
      <c r="H19" s="102"/>
    </row>
    <row r="20" spans="1:8" ht="15.75" x14ac:dyDescent="0.25">
      <c r="A20" s="4" t="s">
        <v>202</v>
      </c>
      <c r="B20" s="13">
        <v>59</v>
      </c>
      <c r="C20" s="10" t="s">
        <v>47</v>
      </c>
      <c r="D20" s="75"/>
      <c r="E20" s="75"/>
      <c r="F20" s="75"/>
      <c r="G20" s="75"/>
      <c r="H20" s="102"/>
    </row>
    <row r="21" spans="1:8" ht="15.75" x14ac:dyDescent="0.25">
      <c r="A21" s="4" t="s">
        <v>203</v>
      </c>
      <c r="B21" s="2">
        <v>60</v>
      </c>
      <c r="C21" s="16" t="s">
        <v>48</v>
      </c>
      <c r="D21" s="75"/>
      <c r="E21" s="75"/>
      <c r="F21" s="75"/>
      <c r="G21" s="75"/>
      <c r="H21" s="75"/>
    </row>
    <row r="22" spans="1:8" ht="15.75" x14ac:dyDescent="0.25">
      <c r="A22" s="4" t="s">
        <v>204</v>
      </c>
      <c r="B22" s="13">
        <v>61</v>
      </c>
      <c r="C22" s="10" t="s">
        <v>49</v>
      </c>
      <c r="D22" s="75"/>
      <c r="E22" s="75"/>
      <c r="F22" s="75"/>
      <c r="G22" s="99"/>
      <c r="H22" s="102"/>
    </row>
    <row r="23" spans="1:8" ht="15.75" x14ac:dyDescent="0.25">
      <c r="A23" s="4" t="s">
        <v>205</v>
      </c>
      <c r="B23" s="13">
        <v>62</v>
      </c>
      <c r="C23" s="10" t="s">
        <v>50</v>
      </c>
      <c r="D23" s="75"/>
      <c r="E23" s="75"/>
      <c r="F23" s="75"/>
      <c r="G23" s="75"/>
      <c r="H23" s="102"/>
    </row>
    <row r="24" spans="1:8" ht="15.75" x14ac:dyDescent="0.25">
      <c r="A24" s="4" t="s">
        <v>206</v>
      </c>
      <c r="B24" s="13">
        <v>63</v>
      </c>
      <c r="C24" s="10" t="s">
        <v>51</v>
      </c>
      <c r="D24" s="75"/>
      <c r="E24" s="75"/>
      <c r="F24" s="75"/>
      <c r="G24" s="75"/>
      <c r="H24" s="102"/>
    </row>
    <row r="25" spans="1:8" ht="15.75" x14ac:dyDescent="0.25">
      <c r="A25" s="4" t="s">
        <v>207</v>
      </c>
      <c r="B25" s="13">
        <v>69</v>
      </c>
      <c r="C25" s="10" t="s">
        <v>52</v>
      </c>
      <c r="D25" s="75"/>
      <c r="E25" s="75"/>
      <c r="F25" s="75"/>
      <c r="G25" s="75"/>
      <c r="H25" s="102"/>
    </row>
    <row r="26" spans="1:8" ht="15.75" x14ac:dyDescent="0.25">
      <c r="A26" s="4" t="s">
        <v>208</v>
      </c>
      <c r="B26" s="2">
        <v>70</v>
      </c>
      <c r="C26" s="16" t="s">
        <v>53</v>
      </c>
      <c r="D26" s="75"/>
      <c r="E26" s="75"/>
      <c r="F26" s="75"/>
      <c r="G26" s="75"/>
      <c r="H26" s="75"/>
    </row>
    <row r="27" spans="1:8" ht="15.75" x14ac:dyDescent="0.25">
      <c r="A27" s="4" t="s">
        <v>209</v>
      </c>
      <c r="B27" s="13">
        <v>71</v>
      </c>
      <c r="C27" s="10" t="s">
        <v>54</v>
      </c>
      <c r="D27" s="75"/>
      <c r="E27" s="75"/>
      <c r="F27" s="75"/>
      <c r="G27" s="75"/>
      <c r="H27" s="102"/>
    </row>
    <row r="28" spans="1:8" ht="15.75" x14ac:dyDescent="0.25">
      <c r="A28" s="4" t="s">
        <v>210</v>
      </c>
      <c r="B28" s="13">
        <v>72</v>
      </c>
      <c r="C28" s="10" t="s">
        <v>55</v>
      </c>
      <c r="D28" s="75"/>
      <c r="E28" s="75"/>
      <c r="F28" s="75"/>
      <c r="G28" s="99"/>
      <c r="H28" s="102"/>
    </row>
    <row r="29" spans="1:8" ht="15.75" x14ac:dyDescent="0.25">
      <c r="A29" s="4" t="s">
        <v>211</v>
      </c>
      <c r="B29" s="13">
        <v>79</v>
      </c>
      <c r="C29" s="10" t="s">
        <v>56</v>
      </c>
      <c r="D29" s="75"/>
      <c r="E29" s="75"/>
      <c r="F29" s="75"/>
      <c r="G29" s="75"/>
      <c r="H29" s="102"/>
    </row>
    <row r="30" spans="1:8" ht="15.75" x14ac:dyDescent="0.25">
      <c r="A30" s="4" t="s">
        <v>212</v>
      </c>
      <c r="B30" s="2">
        <v>80</v>
      </c>
      <c r="C30" s="16" t="s">
        <v>57</v>
      </c>
      <c r="D30" s="75"/>
      <c r="E30" s="75"/>
      <c r="F30" s="75"/>
      <c r="G30" s="75"/>
      <c r="H30" s="75"/>
    </row>
    <row r="31" spans="1:8" ht="15.75" x14ac:dyDescent="0.25">
      <c r="A31" s="4" t="s">
        <v>213</v>
      </c>
      <c r="B31" s="13">
        <v>81</v>
      </c>
      <c r="C31" s="10" t="s">
        <v>58</v>
      </c>
      <c r="D31" s="75"/>
      <c r="E31" s="75"/>
      <c r="F31" s="75"/>
      <c r="G31" s="75"/>
      <c r="H31" s="102"/>
    </row>
    <row r="32" spans="1:8" ht="15.75" x14ac:dyDescent="0.25">
      <c r="A32" s="4" t="s">
        <v>214</v>
      </c>
      <c r="B32" s="13">
        <v>82</v>
      </c>
      <c r="C32" s="10" t="s">
        <v>59</v>
      </c>
      <c r="D32" s="75"/>
      <c r="E32" s="75"/>
      <c r="F32" s="75"/>
      <c r="G32" s="75"/>
      <c r="H32" s="102"/>
    </row>
    <row r="33" spans="1:8" ht="15.75" x14ac:dyDescent="0.25">
      <c r="A33" s="4" t="s">
        <v>215</v>
      </c>
      <c r="B33" s="13">
        <v>89</v>
      </c>
      <c r="C33" s="10" t="s">
        <v>60</v>
      </c>
      <c r="D33" s="75"/>
      <c r="E33" s="75"/>
      <c r="F33" s="75"/>
      <c r="G33" s="75"/>
      <c r="H33" s="102"/>
    </row>
    <row r="34" spans="1:8" ht="15.75" x14ac:dyDescent="0.25">
      <c r="A34" s="4" t="s">
        <v>216</v>
      </c>
      <c r="B34" s="2">
        <v>90</v>
      </c>
      <c r="C34" s="16" t="s">
        <v>61</v>
      </c>
      <c r="D34" s="75"/>
      <c r="E34" s="75"/>
      <c r="F34" s="75"/>
      <c r="G34" s="75"/>
      <c r="H34" s="75"/>
    </row>
    <row r="35" spans="1:8" ht="15.75" x14ac:dyDescent="0.25">
      <c r="A35" s="4" t="s">
        <v>217</v>
      </c>
      <c r="B35" s="13">
        <v>91</v>
      </c>
      <c r="C35" s="10" t="s">
        <v>62</v>
      </c>
      <c r="D35" s="75"/>
      <c r="E35" s="75"/>
      <c r="F35" s="75"/>
      <c r="G35" s="75"/>
      <c r="H35" s="102"/>
    </row>
    <row r="36" spans="1:8" ht="15.75" x14ac:dyDescent="0.25">
      <c r="A36" s="4" t="s">
        <v>218</v>
      </c>
      <c r="B36" s="13">
        <v>92</v>
      </c>
      <c r="C36" s="10" t="s">
        <v>63</v>
      </c>
      <c r="D36" s="75"/>
      <c r="E36" s="75"/>
      <c r="F36" s="75"/>
      <c r="G36" s="75"/>
      <c r="H36" s="102"/>
    </row>
    <row r="37" spans="1:8" ht="15.75" x14ac:dyDescent="0.25">
      <c r="A37" s="4" t="s">
        <v>219</v>
      </c>
      <c r="B37" s="13">
        <v>99</v>
      </c>
      <c r="C37" s="10" t="s">
        <v>64</v>
      </c>
      <c r="D37" s="75"/>
      <c r="E37" s="75"/>
      <c r="F37" s="75"/>
      <c r="G37" s="75"/>
      <c r="H37" s="102"/>
    </row>
    <row r="38" spans="1:8" ht="25.5" x14ac:dyDescent="0.25">
      <c r="A38" s="4" t="s">
        <v>220</v>
      </c>
      <c r="B38" s="2">
        <v>100</v>
      </c>
      <c r="C38" s="16" t="s">
        <v>65</v>
      </c>
      <c r="D38" s="75"/>
      <c r="E38" s="75"/>
      <c r="F38" s="75"/>
      <c r="G38" s="75"/>
      <c r="H38" s="75"/>
    </row>
    <row r="39" spans="1:8" ht="15.75" x14ac:dyDescent="0.25">
      <c r="A39" s="4" t="s">
        <v>221</v>
      </c>
      <c r="B39" s="13">
        <v>101</v>
      </c>
      <c r="C39" s="10" t="s">
        <v>66</v>
      </c>
      <c r="D39" s="75"/>
      <c r="E39" s="75"/>
      <c r="F39" s="75"/>
      <c r="G39" s="75"/>
      <c r="H39" s="102"/>
    </row>
    <row r="40" spans="1:8" ht="15.75" x14ac:dyDescent="0.25">
      <c r="A40" s="4" t="s">
        <v>222</v>
      </c>
      <c r="B40" s="13">
        <v>102</v>
      </c>
      <c r="C40" s="10" t="s">
        <v>67</v>
      </c>
      <c r="D40" s="75"/>
      <c r="E40" s="75"/>
      <c r="F40" s="75"/>
      <c r="G40" s="75"/>
      <c r="H40" s="102"/>
    </row>
    <row r="41" spans="1:8" ht="15.75" x14ac:dyDescent="0.25">
      <c r="A41" s="4" t="s">
        <v>223</v>
      </c>
      <c r="B41" s="13">
        <v>103</v>
      </c>
      <c r="C41" s="10" t="s">
        <v>68</v>
      </c>
      <c r="D41" s="75"/>
      <c r="E41" s="75"/>
      <c r="F41" s="75"/>
      <c r="G41" s="75"/>
      <c r="H41" s="102"/>
    </row>
    <row r="42" spans="1:8" ht="25.5" x14ac:dyDescent="0.25">
      <c r="A42" s="4" t="s">
        <v>224</v>
      </c>
      <c r="B42" s="13">
        <v>109</v>
      </c>
      <c r="C42" s="10" t="s">
        <v>69</v>
      </c>
      <c r="D42" s="75"/>
      <c r="E42" s="75"/>
      <c r="F42" s="75"/>
      <c r="G42" s="75"/>
      <c r="H42" s="102"/>
    </row>
    <row r="43" spans="1:8" ht="15.75" x14ac:dyDescent="0.25">
      <c r="A43" s="4" t="s">
        <v>225</v>
      </c>
      <c r="B43" s="2">
        <v>110</v>
      </c>
      <c r="C43" s="16" t="s">
        <v>70</v>
      </c>
      <c r="D43" s="75"/>
      <c r="E43" s="75"/>
      <c r="F43" s="75"/>
      <c r="G43" s="75"/>
      <c r="H43" s="75"/>
    </row>
    <row r="44" spans="1:8" ht="15.75" x14ac:dyDescent="0.25">
      <c r="A44" s="4" t="s">
        <v>226</v>
      </c>
      <c r="B44" s="13">
        <v>111</v>
      </c>
      <c r="C44" s="10" t="s">
        <v>71</v>
      </c>
      <c r="D44" s="75"/>
      <c r="E44" s="75"/>
      <c r="F44" s="75"/>
      <c r="G44" s="75"/>
      <c r="H44" s="102"/>
    </row>
    <row r="45" spans="1:8" ht="15.75" x14ac:dyDescent="0.25">
      <c r="A45" s="4" t="s">
        <v>227</v>
      </c>
      <c r="B45" s="13">
        <v>121</v>
      </c>
      <c r="C45" s="10" t="s">
        <v>72</v>
      </c>
      <c r="D45" s="75"/>
      <c r="E45" s="75"/>
      <c r="F45" s="75"/>
      <c r="G45" s="75"/>
      <c r="H45" s="102"/>
    </row>
    <row r="46" spans="1:8" ht="15.75" x14ac:dyDescent="0.25">
      <c r="A46" s="4" t="s">
        <v>228</v>
      </c>
      <c r="B46" s="13">
        <v>119</v>
      </c>
      <c r="C46" s="10" t="s">
        <v>73</v>
      </c>
      <c r="D46" s="75"/>
      <c r="E46" s="75"/>
      <c r="F46" s="75"/>
      <c r="G46" s="75"/>
      <c r="H46" s="102"/>
    </row>
    <row r="47" spans="1:8" ht="15.75" x14ac:dyDescent="0.25">
      <c r="A47" s="4" t="s">
        <v>229</v>
      </c>
      <c r="B47" s="2">
        <v>120</v>
      </c>
      <c r="C47" s="16" t="s">
        <v>74</v>
      </c>
      <c r="D47" s="75"/>
      <c r="E47" s="75"/>
      <c r="F47" s="75"/>
      <c r="G47" s="75"/>
      <c r="H47" s="75"/>
    </row>
    <row r="48" spans="1:8" ht="25.5" x14ac:dyDescent="0.25">
      <c r="A48" s="4" t="s">
        <v>230</v>
      </c>
      <c r="B48" s="2">
        <v>999</v>
      </c>
      <c r="C48" s="16" t="s">
        <v>75</v>
      </c>
      <c r="D48" s="75"/>
      <c r="E48" s="75"/>
      <c r="F48" s="75"/>
      <c r="G48" s="75"/>
      <c r="H48" s="75"/>
    </row>
    <row r="49" spans="1:8" ht="15.75" thickBot="1" x14ac:dyDescent="0.3">
      <c r="A49" s="171" t="s">
        <v>27</v>
      </c>
      <c r="B49" s="172"/>
      <c r="C49" s="172"/>
      <c r="D49" s="98">
        <f>'Opći podaci'!C6</f>
        <v>0</v>
      </c>
      <c r="E49" s="98">
        <f>'Opći podaci'!D6</f>
        <v>0</v>
      </c>
      <c r="F49" s="98">
        <f>'Opći podaci'!E6</f>
        <v>0</v>
      </c>
      <c r="G49" s="98">
        <f>'Opći podaci'!F6</f>
        <v>0</v>
      </c>
      <c r="H49" s="18">
        <f>'Opći podaci'!G6</f>
        <v>0</v>
      </c>
    </row>
    <row r="50" spans="1:8" x14ac:dyDescent="0.25">
      <c r="A50" s="69"/>
      <c r="B50" s="69"/>
      <c r="C50" s="69"/>
      <c r="D50" s="69"/>
      <c r="E50" s="69"/>
      <c r="F50" s="69"/>
      <c r="G50" s="69"/>
      <c r="H50" s="69"/>
    </row>
    <row r="51" spans="1:8" ht="15.75" thickBot="1" x14ac:dyDescent="0.3"/>
    <row r="52" spans="1:8" x14ac:dyDescent="0.25">
      <c r="C52" s="175"/>
      <c r="D52" s="163"/>
      <c r="E52" s="163"/>
      <c r="F52" s="163"/>
      <c r="G52" s="163"/>
      <c r="H52" s="170"/>
    </row>
    <row r="53" spans="1:8" ht="15" customHeight="1" x14ac:dyDescent="0.25">
      <c r="C53" s="176"/>
      <c r="D53" s="97" t="str">
        <f>'Opći podaci'!C2</f>
        <v>2013.</v>
      </c>
      <c r="E53" s="97" t="str">
        <f>'Opći podaci'!D2</f>
        <v>2014.</v>
      </c>
      <c r="F53" s="97" t="str">
        <f>'Opći podaci'!E2</f>
        <v>2015.</v>
      </c>
      <c r="G53" s="97" t="str">
        <f>'Opći podaci'!F2</f>
        <v>2016.</v>
      </c>
      <c r="H53" s="101" t="str">
        <f>'Opći podaci'!G2</f>
        <v>2017.</v>
      </c>
    </row>
    <row r="54" spans="1:8" ht="15.75" x14ac:dyDescent="0.25">
      <c r="C54" s="16" t="str">
        <f t="shared" ref="C54:H55" si="0">C3</f>
        <v>Nepoznata ozljeda</v>
      </c>
      <c r="D54" s="75">
        <f t="shared" si="0"/>
        <v>0</v>
      </c>
      <c r="E54" s="75">
        <f t="shared" si="0"/>
        <v>0</v>
      </c>
      <c r="F54" s="75">
        <f t="shared" si="0"/>
        <v>0</v>
      </c>
      <c r="G54" s="75">
        <f t="shared" si="0"/>
        <v>0</v>
      </c>
      <c r="H54" s="75">
        <f t="shared" si="0"/>
        <v>0</v>
      </c>
    </row>
    <row r="55" spans="1:8" ht="15.75" x14ac:dyDescent="0.25">
      <c r="C55" s="16" t="str">
        <f t="shared" si="0"/>
        <v>Rane i površinske ozljede</v>
      </c>
      <c r="D55" s="75">
        <f t="shared" si="0"/>
        <v>0</v>
      </c>
      <c r="E55" s="75">
        <f t="shared" si="0"/>
        <v>0</v>
      </c>
      <c r="F55" s="75">
        <f t="shared" si="0"/>
        <v>0</v>
      </c>
      <c r="G55" s="75">
        <f t="shared" si="0"/>
        <v>0</v>
      </c>
      <c r="H55" s="75">
        <f t="shared" si="0"/>
        <v>0</v>
      </c>
    </row>
    <row r="56" spans="1:8" ht="15.75" x14ac:dyDescent="0.25">
      <c r="C56" s="16" t="str">
        <f t="shared" ref="C56:H56" si="1">C8</f>
        <v>Prijelomi kostiju</v>
      </c>
      <c r="D56" s="75">
        <f t="shared" si="1"/>
        <v>0</v>
      </c>
      <c r="E56" s="75">
        <f t="shared" si="1"/>
        <v>0</v>
      </c>
      <c r="F56" s="75">
        <f t="shared" si="1"/>
        <v>0</v>
      </c>
      <c r="G56" s="75">
        <f t="shared" si="1"/>
        <v>0</v>
      </c>
      <c r="H56" s="75">
        <f t="shared" si="1"/>
        <v>0</v>
      </c>
    </row>
    <row r="57" spans="1:8" ht="15.75" x14ac:dyDescent="0.25">
      <c r="C57" s="16" t="str">
        <f t="shared" ref="C57:H57" si="2">C12</f>
        <v>Iščašenja, uganuća i istegnuća</v>
      </c>
      <c r="D57" s="75">
        <f t="shared" si="2"/>
        <v>0</v>
      </c>
      <c r="E57" s="75">
        <f t="shared" si="2"/>
        <v>0</v>
      </c>
      <c r="F57" s="75">
        <f t="shared" si="2"/>
        <v>0</v>
      </c>
      <c r="G57" s="75">
        <f t="shared" si="2"/>
        <v>0</v>
      </c>
      <c r="H57" s="75">
        <f t="shared" si="2"/>
        <v>0</v>
      </c>
    </row>
    <row r="58" spans="1:8" ht="25.5" x14ac:dyDescent="0.25">
      <c r="C58" s="16" t="str">
        <f t="shared" ref="C58:H59" si="3">C16</f>
        <v>Traumatske amputacije (gubitak dijela tijela)</v>
      </c>
      <c r="D58" s="75">
        <f t="shared" si="3"/>
        <v>0</v>
      </c>
      <c r="E58" s="75">
        <f t="shared" si="3"/>
        <v>0</v>
      </c>
      <c r="F58" s="75">
        <f t="shared" si="3"/>
        <v>0</v>
      </c>
      <c r="G58" s="75">
        <f t="shared" si="3"/>
        <v>0</v>
      </c>
      <c r="H58" s="75">
        <f t="shared" si="3"/>
        <v>0</v>
      </c>
    </row>
    <row r="59" spans="1:8" ht="15.75" x14ac:dyDescent="0.25">
      <c r="C59" s="16" t="str">
        <f t="shared" si="3"/>
        <v>Potresi i unutarnje ozljede</v>
      </c>
      <c r="D59" s="75">
        <f t="shared" si="3"/>
        <v>0</v>
      </c>
      <c r="E59" s="75">
        <f t="shared" si="3"/>
        <v>0</v>
      </c>
      <c r="F59" s="75">
        <f t="shared" si="3"/>
        <v>0</v>
      </c>
      <c r="G59" s="75">
        <f t="shared" si="3"/>
        <v>0</v>
      </c>
      <c r="H59" s="75">
        <f t="shared" si="3"/>
        <v>0</v>
      </c>
    </row>
    <row r="60" spans="1:8" ht="15.75" x14ac:dyDescent="0.25">
      <c r="C60" s="16" t="str">
        <f t="shared" ref="C60:H60" si="4">C21</f>
        <v>Opekline i smrzotine</v>
      </c>
      <c r="D60" s="75">
        <f t="shared" si="4"/>
        <v>0</v>
      </c>
      <c r="E60" s="75">
        <f t="shared" si="4"/>
        <v>0</v>
      </c>
      <c r="F60" s="75">
        <f t="shared" si="4"/>
        <v>0</v>
      </c>
      <c r="G60" s="75">
        <f t="shared" si="4"/>
        <v>0</v>
      </c>
      <c r="H60" s="75">
        <f t="shared" si="4"/>
        <v>0</v>
      </c>
    </row>
    <row r="61" spans="1:8" ht="15.75" x14ac:dyDescent="0.25">
      <c r="C61" s="16" t="str">
        <f t="shared" ref="C61:H61" si="5">C26</f>
        <v>Trovanje i infekcije</v>
      </c>
      <c r="D61" s="75">
        <f t="shared" si="5"/>
        <v>0</v>
      </c>
      <c r="E61" s="75">
        <f t="shared" si="5"/>
        <v>0</v>
      </c>
      <c r="F61" s="75">
        <f t="shared" si="5"/>
        <v>0</v>
      </c>
      <c r="G61" s="75">
        <f t="shared" si="5"/>
        <v>0</v>
      </c>
      <c r="H61" s="75">
        <f t="shared" si="5"/>
        <v>0</v>
      </c>
    </row>
    <row r="62" spans="1:8" ht="15.75" x14ac:dyDescent="0.25">
      <c r="C62" s="16" t="str">
        <f t="shared" ref="C62:H62" si="6">C30</f>
        <v>Utapanje i gušenje</v>
      </c>
      <c r="D62" s="75">
        <f t="shared" si="6"/>
        <v>0</v>
      </c>
      <c r="E62" s="75">
        <f t="shared" si="6"/>
        <v>0</v>
      </c>
      <c r="F62" s="75">
        <f t="shared" si="6"/>
        <v>0</v>
      </c>
      <c r="G62" s="75">
        <f t="shared" si="6"/>
        <v>0</v>
      </c>
      <c r="H62" s="75">
        <f t="shared" si="6"/>
        <v>0</v>
      </c>
    </row>
    <row r="63" spans="1:8" ht="15.75" x14ac:dyDescent="0.25">
      <c r="C63" s="16" t="str">
        <f t="shared" ref="C63:H63" si="7">C34</f>
        <v>Djelovanje zvuka, vibracija i tlaka</v>
      </c>
      <c r="D63" s="75">
        <f t="shared" si="7"/>
        <v>0</v>
      </c>
      <c r="E63" s="75">
        <f t="shared" si="7"/>
        <v>0</v>
      </c>
      <c r="F63" s="75">
        <f t="shared" si="7"/>
        <v>0</v>
      </c>
      <c r="G63" s="75">
        <f t="shared" si="7"/>
        <v>0</v>
      </c>
      <c r="H63" s="75">
        <f t="shared" si="7"/>
        <v>0</v>
      </c>
    </row>
    <row r="64" spans="1:8" ht="25.5" x14ac:dyDescent="0.25">
      <c r="C64" s="16" t="str">
        <f t="shared" ref="C64:H64" si="8">C38</f>
        <v>Učinci toplinskih ekstrema, svjetla i zračenja</v>
      </c>
      <c r="D64" s="75">
        <f t="shared" si="8"/>
        <v>0</v>
      </c>
      <c r="E64" s="75">
        <f t="shared" si="8"/>
        <v>0</v>
      </c>
      <c r="F64" s="75">
        <f t="shared" si="8"/>
        <v>0</v>
      </c>
      <c r="G64" s="75">
        <f t="shared" si="8"/>
        <v>0</v>
      </c>
      <c r="H64" s="75">
        <f t="shared" si="8"/>
        <v>0</v>
      </c>
    </row>
    <row r="65" spans="3:8" ht="15.75" x14ac:dyDescent="0.25">
      <c r="C65" s="16" t="str">
        <f t="shared" ref="C65:H65" si="9">C43</f>
        <v>Šok</v>
      </c>
      <c r="D65" s="75">
        <f t="shared" si="9"/>
        <v>0</v>
      </c>
      <c r="E65" s="75">
        <f t="shared" si="9"/>
        <v>0</v>
      </c>
      <c r="F65" s="75">
        <f t="shared" si="9"/>
        <v>0</v>
      </c>
      <c r="G65" s="75">
        <f t="shared" si="9"/>
        <v>0</v>
      </c>
      <c r="H65" s="75">
        <f t="shared" si="9"/>
        <v>0</v>
      </c>
    </row>
    <row r="66" spans="3:8" ht="15.75" x14ac:dyDescent="0.25">
      <c r="C66" s="16" t="str">
        <f t="shared" ref="C66:H67" si="10">C47</f>
        <v>Višestruke ozljede</v>
      </c>
      <c r="D66" s="75">
        <f t="shared" si="10"/>
        <v>0</v>
      </c>
      <c r="E66" s="75">
        <f t="shared" si="10"/>
        <v>0</v>
      </c>
      <c r="F66" s="75">
        <f t="shared" si="10"/>
        <v>0</v>
      </c>
      <c r="G66" s="75">
        <f t="shared" si="10"/>
        <v>0</v>
      </c>
      <c r="H66" s="75">
        <f t="shared" si="10"/>
        <v>0</v>
      </c>
    </row>
    <row r="67" spans="3:8" ht="25.5" x14ac:dyDescent="0.25">
      <c r="C67" s="16" t="str">
        <f t="shared" si="10"/>
        <v>Ostale spec. ozlijede nespom. u preth. podjelama</v>
      </c>
      <c r="D67" s="75">
        <f t="shared" si="10"/>
        <v>0</v>
      </c>
      <c r="E67" s="75">
        <f t="shared" si="10"/>
        <v>0</v>
      </c>
      <c r="F67" s="75">
        <f t="shared" si="10"/>
        <v>0</v>
      </c>
      <c r="G67" s="75">
        <f t="shared" si="10"/>
        <v>0</v>
      </c>
      <c r="H67" s="75">
        <f t="shared" si="10"/>
        <v>0</v>
      </c>
    </row>
    <row r="68" spans="3:8" x14ac:dyDescent="0.25">
      <c r="D68" s="25">
        <f>SUM(D54:D67)</f>
        <v>0</v>
      </c>
      <c r="E68" s="25">
        <f>SUM(E54:E67)</f>
        <v>0</v>
      </c>
      <c r="F68" s="25">
        <f>SUM(F54:F67)</f>
        <v>0</v>
      </c>
      <c r="G68" s="25">
        <f>SUM(G54:G67)</f>
        <v>0</v>
      </c>
      <c r="H68" s="25">
        <f>SUM(H54:H67)</f>
        <v>0</v>
      </c>
    </row>
  </sheetData>
  <mergeCells count="7">
    <mergeCell ref="D52:H52"/>
    <mergeCell ref="C52:C53"/>
    <mergeCell ref="D1:H1"/>
    <mergeCell ref="A49:C49"/>
    <mergeCell ref="C1:C2"/>
    <mergeCell ref="B1:B2"/>
    <mergeCell ref="A1:A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>
      <selection activeCell="D2" sqref="D2:H2"/>
    </sheetView>
  </sheetViews>
  <sheetFormatPr defaultRowHeight="15" x14ac:dyDescent="0.25"/>
  <cols>
    <col min="1" max="1" width="5.85546875" customWidth="1"/>
    <col min="2" max="2" width="6.42578125" customWidth="1"/>
    <col min="3" max="3" width="41.28515625" customWidth="1"/>
    <col min="4" max="8" width="9.140625" style="25"/>
  </cols>
  <sheetData>
    <row r="1" spans="1:8" x14ac:dyDescent="0.25">
      <c r="A1" s="23"/>
      <c r="B1" s="23"/>
      <c r="C1" s="21" t="s">
        <v>76</v>
      </c>
      <c r="D1" s="163" t="s">
        <v>14</v>
      </c>
      <c r="E1" s="163"/>
      <c r="F1" s="163"/>
      <c r="G1" s="163"/>
      <c r="H1" s="170"/>
    </row>
    <row r="2" spans="1:8" x14ac:dyDescent="0.25">
      <c r="A2" s="22" t="s">
        <v>15</v>
      </c>
      <c r="B2" s="20" t="s">
        <v>28</v>
      </c>
      <c r="C2" s="6" t="s">
        <v>77</v>
      </c>
      <c r="D2" s="97" t="str">
        <f>'Opći podaci'!C2</f>
        <v>2013.</v>
      </c>
      <c r="E2" s="97" t="str">
        <f>'Opći podaci'!D2</f>
        <v>2014.</v>
      </c>
      <c r="F2" s="97" t="str">
        <f>'Opći podaci'!E2</f>
        <v>2015.</v>
      </c>
      <c r="G2" s="97" t="str">
        <f>'Opći podaci'!F2</f>
        <v>2016.</v>
      </c>
      <c r="H2" s="101" t="str">
        <f>'Opći podaci'!G2</f>
        <v>2017.</v>
      </c>
    </row>
    <row r="3" spans="1:8" ht="15.75" x14ac:dyDescent="0.25">
      <c r="A3" s="4" t="s">
        <v>159</v>
      </c>
      <c r="B3" s="5">
        <v>0</v>
      </c>
      <c r="C3" s="10" t="s">
        <v>78</v>
      </c>
      <c r="D3" s="75"/>
      <c r="E3" s="75"/>
      <c r="F3" s="75"/>
      <c r="G3" s="75"/>
      <c r="H3" s="75"/>
    </row>
    <row r="4" spans="1:8" ht="15.75" x14ac:dyDescent="0.25">
      <c r="A4" s="4" t="s">
        <v>161</v>
      </c>
      <c r="B4" s="5">
        <v>10</v>
      </c>
      <c r="C4" s="10" t="s">
        <v>79</v>
      </c>
      <c r="D4" s="75"/>
      <c r="E4" s="75"/>
      <c r="F4" s="75"/>
      <c r="G4" s="75"/>
      <c r="H4" s="75"/>
    </row>
    <row r="5" spans="1:8" ht="15.75" x14ac:dyDescent="0.25">
      <c r="A5" s="4" t="s">
        <v>163</v>
      </c>
      <c r="B5" s="5">
        <v>11</v>
      </c>
      <c r="C5" s="10" t="s">
        <v>80</v>
      </c>
      <c r="D5" s="75"/>
      <c r="E5" s="75"/>
      <c r="F5" s="75"/>
      <c r="G5" s="75"/>
      <c r="H5" s="75"/>
    </row>
    <row r="6" spans="1:8" ht="15.75" x14ac:dyDescent="0.25">
      <c r="A6" s="4" t="s">
        <v>165</v>
      </c>
      <c r="B6" s="5">
        <v>12</v>
      </c>
      <c r="C6" s="10" t="s">
        <v>81</v>
      </c>
      <c r="D6" s="75"/>
      <c r="E6" s="75"/>
      <c r="F6" s="75"/>
      <c r="G6" s="75"/>
      <c r="H6" s="75"/>
    </row>
    <row r="7" spans="1:8" ht="15.75" x14ac:dyDescent="0.25">
      <c r="A7" s="4" t="s">
        <v>167</v>
      </c>
      <c r="B7" s="5">
        <v>13</v>
      </c>
      <c r="C7" s="10" t="s">
        <v>82</v>
      </c>
      <c r="D7" s="75"/>
      <c r="E7" s="75"/>
      <c r="F7" s="75"/>
      <c r="G7" s="75"/>
      <c r="H7" s="75"/>
    </row>
    <row r="8" spans="1:8" ht="15.75" x14ac:dyDescent="0.25">
      <c r="A8" s="4" t="s">
        <v>193</v>
      </c>
      <c r="B8" s="5">
        <v>14</v>
      </c>
      <c r="C8" s="10" t="s">
        <v>83</v>
      </c>
      <c r="D8" s="75"/>
      <c r="E8" s="75"/>
      <c r="F8" s="75"/>
      <c r="G8" s="75"/>
      <c r="H8" s="75"/>
    </row>
    <row r="9" spans="1:8" ht="15.75" x14ac:dyDescent="0.25">
      <c r="A9" s="4" t="s">
        <v>170</v>
      </c>
      <c r="B9" s="5">
        <v>15</v>
      </c>
      <c r="C9" s="10" t="s">
        <v>84</v>
      </c>
      <c r="D9" s="75"/>
      <c r="E9" s="75"/>
      <c r="F9" s="75"/>
      <c r="G9" s="75"/>
      <c r="H9" s="75"/>
    </row>
    <row r="10" spans="1:8" ht="15.75" x14ac:dyDescent="0.25">
      <c r="A10" s="4" t="s">
        <v>172</v>
      </c>
      <c r="B10" s="5">
        <v>18</v>
      </c>
      <c r="C10" s="10" t="s">
        <v>85</v>
      </c>
      <c r="D10" s="75"/>
      <c r="E10" s="75"/>
      <c r="F10" s="75"/>
      <c r="G10" s="75"/>
      <c r="H10" s="75"/>
    </row>
    <row r="11" spans="1:8" ht="15.75" x14ac:dyDescent="0.25">
      <c r="A11" s="4" t="s">
        <v>174</v>
      </c>
      <c r="B11" s="5">
        <v>19</v>
      </c>
      <c r="C11" s="10" t="s">
        <v>86</v>
      </c>
      <c r="D11" s="75"/>
      <c r="E11" s="75"/>
      <c r="F11" s="75"/>
      <c r="G11" s="75"/>
      <c r="H11" s="75"/>
    </row>
    <row r="12" spans="1:8" ht="15.75" x14ac:dyDescent="0.25">
      <c r="A12" s="4" t="s">
        <v>194</v>
      </c>
      <c r="B12" s="5">
        <v>20</v>
      </c>
      <c r="C12" s="10" t="s">
        <v>87</v>
      </c>
      <c r="D12" s="75"/>
      <c r="E12" s="75"/>
      <c r="F12" s="75"/>
      <c r="G12" s="75"/>
      <c r="H12" s="75"/>
    </row>
    <row r="13" spans="1:8" ht="15.75" x14ac:dyDescent="0.25">
      <c r="A13" s="4" t="s">
        <v>195</v>
      </c>
      <c r="B13" s="5">
        <v>21</v>
      </c>
      <c r="C13" s="10" t="s">
        <v>88</v>
      </c>
      <c r="D13" s="75"/>
      <c r="E13" s="75"/>
      <c r="F13" s="75"/>
      <c r="G13" s="75"/>
      <c r="H13" s="75"/>
    </row>
    <row r="14" spans="1:8" ht="15.75" x14ac:dyDescent="0.25">
      <c r="A14" s="4" t="s">
        <v>196</v>
      </c>
      <c r="B14" s="5">
        <v>29</v>
      </c>
      <c r="C14" s="10" t="s">
        <v>89</v>
      </c>
      <c r="D14" s="75"/>
      <c r="E14" s="75"/>
      <c r="F14" s="75"/>
      <c r="G14" s="75"/>
      <c r="H14" s="75"/>
    </row>
    <row r="15" spans="1:8" ht="15.75" x14ac:dyDescent="0.25">
      <c r="A15" s="4" t="s">
        <v>197</v>
      </c>
      <c r="B15" s="5">
        <v>30</v>
      </c>
      <c r="C15" s="10" t="s">
        <v>90</v>
      </c>
      <c r="D15" s="75"/>
      <c r="E15" s="75"/>
      <c r="F15" s="75"/>
      <c r="G15" s="75"/>
      <c r="H15" s="75"/>
    </row>
    <row r="16" spans="1:8" ht="15.75" x14ac:dyDescent="0.25">
      <c r="A16" s="4" t="s">
        <v>198</v>
      </c>
      <c r="B16" s="5">
        <v>31</v>
      </c>
      <c r="C16" s="10" t="s">
        <v>91</v>
      </c>
      <c r="D16" s="75"/>
      <c r="E16" s="75"/>
      <c r="F16" s="75"/>
      <c r="G16" s="75"/>
      <c r="H16" s="75"/>
    </row>
    <row r="17" spans="1:8" ht="15.75" x14ac:dyDescent="0.25">
      <c r="A17" s="4" t="s">
        <v>199</v>
      </c>
      <c r="B17" s="5">
        <v>39</v>
      </c>
      <c r="C17" s="10" t="s">
        <v>92</v>
      </c>
      <c r="D17" s="75"/>
      <c r="E17" s="75"/>
      <c r="F17" s="75"/>
      <c r="G17" s="75"/>
      <c r="H17" s="75"/>
    </row>
    <row r="18" spans="1:8" ht="15.75" x14ac:dyDescent="0.25">
      <c r="A18" s="4" t="s">
        <v>200</v>
      </c>
      <c r="B18" s="5">
        <v>40</v>
      </c>
      <c r="C18" s="10" t="s">
        <v>93</v>
      </c>
      <c r="D18" s="75"/>
      <c r="E18" s="75"/>
      <c r="F18" s="75"/>
      <c r="G18" s="75"/>
      <c r="H18" s="75"/>
    </row>
    <row r="19" spans="1:8" ht="15.75" x14ac:dyDescent="0.25">
      <c r="A19" s="4" t="s">
        <v>201</v>
      </c>
      <c r="B19" s="5">
        <v>41</v>
      </c>
      <c r="C19" s="10" t="s">
        <v>94</v>
      </c>
      <c r="D19" s="75"/>
      <c r="E19" s="75"/>
      <c r="F19" s="75"/>
      <c r="G19" s="75"/>
      <c r="H19" s="75"/>
    </row>
    <row r="20" spans="1:8" ht="15.75" x14ac:dyDescent="0.25">
      <c r="A20" s="4" t="s">
        <v>202</v>
      </c>
      <c r="B20" s="5">
        <v>42</v>
      </c>
      <c r="C20" s="10" t="s">
        <v>95</v>
      </c>
      <c r="D20" s="75"/>
      <c r="E20" s="75"/>
      <c r="F20" s="75"/>
      <c r="G20" s="75"/>
      <c r="H20" s="75"/>
    </row>
    <row r="21" spans="1:8" ht="15.75" x14ac:dyDescent="0.25">
      <c r="A21" s="4" t="s">
        <v>203</v>
      </c>
      <c r="B21" s="5">
        <v>43</v>
      </c>
      <c r="C21" s="10" t="s">
        <v>96</v>
      </c>
      <c r="D21" s="75"/>
      <c r="E21" s="75"/>
      <c r="F21" s="75"/>
      <c r="G21" s="75"/>
      <c r="H21" s="75"/>
    </row>
    <row r="22" spans="1:8" ht="15.75" x14ac:dyDescent="0.25">
      <c r="A22" s="4" t="s">
        <v>204</v>
      </c>
      <c r="B22" s="5">
        <v>48</v>
      </c>
      <c r="C22" s="10" t="s">
        <v>97</v>
      </c>
      <c r="D22" s="75"/>
      <c r="E22" s="75"/>
      <c r="F22" s="75"/>
      <c r="G22" s="75"/>
      <c r="H22" s="75"/>
    </row>
    <row r="23" spans="1:8" ht="15.75" x14ac:dyDescent="0.25">
      <c r="A23" s="4" t="s">
        <v>205</v>
      </c>
      <c r="B23" s="5">
        <v>49</v>
      </c>
      <c r="C23" s="10" t="s">
        <v>98</v>
      </c>
      <c r="D23" s="75"/>
      <c r="E23" s="75"/>
      <c r="F23" s="75"/>
      <c r="G23" s="75"/>
      <c r="H23" s="75"/>
    </row>
    <row r="24" spans="1:8" ht="15.75" x14ac:dyDescent="0.25">
      <c r="A24" s="4" t="s">
        <v>206</v>
      </c>
      <c r="B24" s="5">
        <v>50</v>
      </c>
      <c r="C24" s="10" t="s">
        <v>99</v>
      </c>
      <c r="D24" s="75"/>
      <c r="E24" s="75"/>
      <c r="F24" s="75"/>
      <c r="G24" s="75"/>
      <c r="H24" s="75"/>
    </row>
    <row r="25" spans="1:8" ht="15.75" x14ac:dyDescent="0.25">
      <c r="A25" s="4" t="s">
        <v>207</v>
      </c>
      <c r="B25" s="5">
        <v>51</v>
      </c>
      <c r="C25" s="10" t="s">
        <v>100</v>
      </c>
      <c r="D25" s="75"/>
      <c r="E25" s="75"/>
      <c r="F25" s="75"/>
      <c r="G25" s="75"/>
      <c r="H25" s="75"/>
    </row>
    <row r="26" spans="1:8" ht="15.75" x14ac:dyDescent="0.25">
      <c r="A26" s="4" t="s">
        <v>208</v>
      </c>
      <c r="B26" s="5">
        <v>52</v>
      </c>
      <c r="C26" s="10" t="s">
        <v>101</v>
      </c>
      <c r="D26" s="75"/>
      <c r="E26" s="75"/>
      <c r="F26" s="75"/>
      <c r="G26" s="75"/>
      <c r="H26" s="75"/>
    </row>
    <row r="27" spans="1:8" ht="15.75" x14ac:dyDescent="0.25">
      <c r="A27" s="4" t="s">
        <v>209</v>
      </c>
      <c r="B27" s="5">
        <v>53</v>
      </c>
      <c r="C27" s="10" t="s">
        <v>102</v>
      </c>
      <c r="D27" s="75"/>
      <c r="E27" s="75"/>
      <c r="F27" s="75"/>
      <c r="G27" s="75"/>
      <c r="H27" s="75"/>
    </row>
    <row r="28" spans="1:8" ht="15.75" x14ac:dyDescent="0.25">
      <c r="A28" s="4" t="s">
        <v>210</v>
      </c>
      <c r="B28" s="5">
        <v>54</v>
      </c>
      <c r="C28" s="10" t="s">
        <v>103</v>
      </c>
      <c r="D28" s="75"/>
      <c r="E28" s="75"/>
      <c r="F28" s="75"/>
      <c r="G28" s="75"/>
      <c r="H28" s="75"/>
    </row>
    <row r="29" spans="1:8" ht="15.75" x14ac:dyDescent="0.25">
      <c r="A29" s="4" t="s">
        <v>211</v>
      </c>
      <c r="B29" s="5">
        <v>55</v>
      </c>
      <c r="C29" s="10" t="s">
        <v>104</v>
      </c>
      <c r="D29" s="75"/>
      <c r="E29" s="75"/>
      <c r="F29" s="75"/>
      <c r="G29" s="75"/>
      <c r="H29" s="75"/>
    </row>
    <row r="30" spans="1:8" ht="15.75" x14ac:dyDescent="0.25">
      <c r="A30" s="4" t="s">
        <v>212</v>
      </c>
      <c r="B30" s="5">
        <v>58</v>
      </c>
      <c r="C30" s="10" t="s">
        <v>105</v>
      </c>
      <c r="D30" s="75"/>
      <c r="E30" s="75"/>
      <c r="F30" s="75"/>
      <c r="G30" s="75"/>
      <c r="H30" s="75"/>
    </row>
    <row r="31" spans="1:8" ht="25.5" x14ac:dyDescent="0.25">
      <c r="A31" s="4" t="s">
        <v>213</v>
      </c>
      <c r="B31" s="5">
        <v>59</v>
      </c>
      <c r="C31" s="10" t="s">
        <v>106</v>
      </c>
      <c r="D31" s="75"/>
      <c r="E31" s="75"/>
      <c r="F31" s="75"/>
      <c r="G31" s="75"/>
      <c r="H31" s="75"/>
    </row>
    <row r="32" spans="1:8" ht="15.75" x14ac:dyDescent="0.25">
      <c r="A32" s="4" t="s">
        <v>214</v>
      </c>
      <c r="B32" s="5">
        <v>60</v>
      </c>
      <c r="C32" s="10" t="s">
        <v>107</v>
      </c>
      <c r="D32" s="75"/>
      <c r="E32" s="75"/>
      <c r="F32" s="75"/>
      <c r="G32" s="75"/>
      <c r="H32" s="75"/>
    </row>
    <row r="33" spans="1:13" ht="15.75" x14ac:dyDescent="0.25">
      <c r="A33" s="4" t="s">
        <v>215</v>
      </c>
      <c r="B33" s="5">
        <v>61</v>
      </c>
      <c r="C33" s="10" t="s">
        <v>108</v>
      </c>
      <c r="D33" s="75"/>
      <c r="E33" s="75"/>
      <c r="F33" s="75"/>
      <c r="G33" s="75"/>
      <c r="H33" s="75"/>
    </row>
    <row r="34" spans="1:13" ht="15.75" x14ac:dyDescent="0.25">
      <c r="A34" s="4" t="s">
        <v>216</v>
      </c>
      <c r="B34" s="5">
        <v>62</v>
      </c>
      <c r="C34" s="10" t="s">
        <v>109</v>
      </c>
      <c r="D34" s="75"/>
      <c r="E34" s="75"/>
      <c r="F34" s="75"/>
      <c r="G34" s="75"/>
      <c r="H34" s="75"/>
    </row>
    <row r="35" spans="1:13" ht="15.75" x14ac:dyDescent="0.25">
      <c r="A35" s="4" t="s">
        <v>217</v>
      </c>
      <c r="B35" s="5">
        <v>63</v>
      </c>
      <c r="C35" s="10" t="s">
        <v>110</v>
      </c>
      <c r="D35" s="75"/>
      <c r="E35" s="75"/>
      <c r="F35" s="75"/>
      <c r="G35" s="75"/>
      <c r="H35" s="75"/>
    </row>
    <row r="36" spans="1:13" ht="15.75" x14ac:dyDescent="0.25">
      <c r="A36" s="4" t="s">
        <v>218</v>
      </c>
      <c r="B36" s="5">
        <v>64</v>
      </c>
      <c r="C36" s="10" t="s">
        <v>111</v>
      </c>
      <c r="D36" s="75"/>
      <c r="E36" s="75"/>
      <c r="F36" s="75"/>
      <c r="G36" s="75"/>
      <c r="H36" s="75"/>
    </row>
    <row r="37" spans="1:13" ht="15.75" x14ac:dyDescent="0.25">
      <c r="A37" s="4" t="s">
        <v>219</v>
      </c>
      <c r="B37" s="5">
        <v>65</v>
      </c>
      <c r="C37" s="10" t="s">
        <v>112</v>
      </c>
      <c r="D37" s="75"/>
      <c r="E37" s="75"/>
      <c r="F37" s="75"/>
      <c r="G37" s="75"/>
      <c r="H37" s="75"/>
    </row>
    <row r="38" spans="1:13" ht="15.75" x14ac:dyDescent="0.25">
      <c r="A38" s="4" t="s">
        <v>220</v>
      </c>
      <c r="B38" s="5">
        <v>68</v>
      </c>
      <c r="C38" s="10" t="s">
        <v>113</v>
      </c>
      <c r="D38" s="75"/>
      <c r="E38" s="75"/>
      <c r="F38" s="75"/>
      <c r="G38" s="75"/>
      <c r="H38" s="75"/>
    </row>
    <row r="39" spans="1:13" ht="25.5" x14ac:dyDescent="0.25">
      <c r="A39" s="4" t="s">
        <v>221</v>
      </c>
      <c r="B39" s="5">
        <v>69</v>
      </c>
      <c r="C39" s="10" t="s">
        <v>114</v>
      </c>
      <c r="D39" s="75"/>
      <c r="E39" s="75"/>
      <c r="F39" s="75"/>
      <c r="G39" s="75"/>
      <c r="H39" s="75"/>
    </row>
    <row r="40" spans="1:13" ht="15.75" x14ac:dyDescent="0.25">
      <c r="A40" s="4" t="s">
        <v>222</v>
      </c>
      <c r="B40" s="5">
        <v>70</v>
      </c>
      <c r="C40" s="10" t="s">
        <v>115</v>
      </c>
      <c r="D40" s="75"/>
      <c r="E40" s="75"/>
      <c r="F40" s="75"/>
      <c r="G40" s="75"/>
      <c r="H40" s="75"/>
    </row>
    <row r="41" spans="1:13" ht="15.75" x14ac:dyDescent="0.25">
      <c r="A41" s="4" t="s">
        <v>223</v>
      </c>
      <c r="B41" s="5">
        <v>71</v>
      </c>
      <c r="C41" s="10" t="s">
        <v>116</v>
      </c>
      <c r="D41" s="75"/>
      <c r="E41" s="75"/>
      <c r="F41" s="75"/>
      <c r="G41" s="75"/>
      <c r="H41" s="75"/>
    </row>
    <row r="42" spans="1:13" ht="15.75" x14ac:dyDescent="0.25">
      <c r="A42" s="4" t="s">
        <v>224</v>
      </c>
      <c r="B42" s="5">
        <v>78</v>
      </c>
      <c r="C42" s="10" t="s">
        <v>117</v>
      </c>
      <c r="D42" s="75"/>
      <c r="E42" s="75"/>
      <c r="F42" s="75"/>
      <c r="G42" s="75"/>
      <c r="H42" s="75"/>
      <c r="M42" t="s">
        <v>282</v>
      </c>
    </row>
    <row r="43" spans="1:13" ht="25.5" x14ac:dyDescent="0.25">
      <c r="A43" s="4" t="s">
        <v>225</v>
      </c>
      <c r="B43" s="5">
        <v>99</v>
      </c>
      <c r="C43" s="10" t="s">
        <v>118</v>
      </c>
      <c r="D43" s="75"/>
      <c r="E43" s="75"/>
      <c r="F43" s="75"/>
      <c r="G43" s="75"/>
      <c r="H43" s="75"/>
    </row>
    <row r="44" spans="1:13" ht="15.75" thickBot="1" x14ac:dyDescent="0.3">
      <c r="A44" s="171" t="s">
        <v>27</v>
      </c>
      <c r="B44" s="172"/>
      <c r="C44" s="172"/>
      <c r="D44" s="98">
        <f>'Opći podaci'!C6</f>
        <v>0</v>
      </c>
      <c r="E44" s="98">
        <f>'Opći podaci'!D6</f>
        <v>0</v>
      </c>
      <c r="F44" s="98">
        <f>'Opći podaci'!E6</f>
        <v>0</v>
      </c>
      <c r="G44" s="98">
        <f>'Opći podaci'!F6</f>
        <v>0</v>
      </c>
      <c r="H44" s="18">
        <f>'Opći podaci'!G6</f>
        <v>0</v>
      </c>
    </row>
    <row r="46" spans="1:13" x14ac:dyDescent="0.25">
      <c r="D46" s="25" t="str">
        <f t="shared" ref="D46:D87" si="0">H2</f>
        <v>2017.</v>
      </c>
    </row>
    <row r="47" spans="1:13" x14ac:dyDescent="0.25">
      <c r="C47" t="str">
        <f t="shared" ref="C47:C87" si="1">C3</f>
        <v>Ozlijeđeni dio tijela, nespecifično</v>
      </c>
      <c r="D47" s="25">
        <f t="shared" si="0"/>
        <v>0</v>
      </c>
    </row>
    <row r="48" spans="1:13" x14ac:dyDescent="0.25">
      <c r="C48" t="str">
        <f t="shared" si="1"/>
        <v>Glava, nespecifično</v>
      </c>
      <c r="D48" s="25">
        <f t="shared" si="0"/>
        <v>0</v>
      </c>
    </row>
    <row r="49" spans="3:4" x14ac:dyDescent="0.25">
      <c r="C49" t="str">
        <f t="shared" si="1"/>
        <v>Glava (Caput) mozak i lubanjski živci i žile</v>
      </c>
      <c r="D49" s="25">
        <f t="shared" si="0"/>
        <v>0</v>
      </c>
    </row>
    <row r="50" spans="3:4" x14ac:dyDescent="0.25">
      <c r="C50" t="str">
        <f t="shared" si="1"/>
        <v>Područje lica</v>
      </c>
      <c r="D50" s="25">
        <f t="shared" si="0"/>
        <v>0</v>
      </c>
    </row>
    <row r="51" spans="3:4" x14ac:dyDescent="0.25">
      <c r="C51" t="str">
        <f t="shared" si="1"/>
        <v>Oko (oči)</v>
      </c>
      <c r="D51" s="25">
        <f t="shared" si="0"/>
        <v>0</v>
      </c>
    </row>
    <row r="52" spans="3:4" x14ac:dyDescent="0.25">
      <c r="C52" t="str">
        <f t="shared" si="1"/>
        <v>Uho (uši)</v>
      </c>
      <c r="D52" s="25">
        <f t="shared" si="0"/>
        <v>0</v>
      </c>
    </row>
    <row r="53" spans="3:4" x14ac:dyDescent="0.25">
      <c r="C53" t="str">
        <f t="shared" si="1"/>
        <v>Zubi</v>
      </c>
      <c r="D53" s="25">
        <f t="shared" si="0"/>
        <v>0</v>
      </c>
    </row>
    <row r="54" spans="3:4" x14ac:dyDescent="0.25">
      <c r="C54" t="str">
        <f t="shared" si="1"/>
        <v>Glava, povrijeđeni na više mjesta</v>
      </c>
      <c r="D54" s="25">
        <f t="shared" si="0"/>
        <v>0</v>
      </c>
    </row>
    <row r="55" spans="3:4" x14ac:dyDescent="0.25">
      <c r="C55" t="str">
        <f t="shared" si="1"/>
        <v>Glava, drugi dijelovi ne spomenuti gore</v>
      </c>
      <c r="D55" s="25">
        <f t="shared" si="0"/>
        <v>0</v>
      </c>
    </row>
    <row r="56" spans="3:4" x14ac:dyDescent="0.25">
      <c r="C56" t="str">
        <f t="shared" si="1"/>
        <v>Vrat, uključivo kralježnicu i vratne kralješke</v>
      </c>
      <c r="D56" s="25">
        <f t="shared" si="0"/>
        <v>0</v>
      </c>
    </row>
    <row r="57" spans="3:4" x14ac:dyDescent="0.25">
      <c r="C57" t="str">
        <f t="shared" si="1"/>
        <v>Vrat, uključujući kralježnicu i vratne kralješke</v>
      </c>
      <c r="D57" s="25">
        <f t="shared" si="0"/>
        <v>0</v>
      </c>
    </row>
    <row r="58" spans="3:4" x14ac:dyDescent="0.25">
      <c r="C58" t="str">
        <f t="shared" si="1"/>
        <v>Vrat, ostali dijelovi ne spomenuti gore</v>
      </c>
      <c r="D58" s="25">
        <f t="shared" si="0"/>
        <v>0</v>
      </c>
    </row>
    <row r="59" spans="3:4" x14ac:dyDescent="0.25">
      <c r="C59" t="str">
        <f t="shared" si="1"/>
        <v>Leđa, uključivo kralježnicu i vratne kralješke</v>
      </c>
      <c r="D59" s="25">
        <f t="shared" si="0"/>
        <v>0</v>
      </c>
    </row>
    <row r="60" spans="3:4" x14ac:dyDescent="0.25">
      <c r="C60" t="str">
        <f t="shared" si="1"/>
        <v>Leđa, uključujući kralježnicu i vratne kralješke</v>
      </c>
      <c r="D60" s="25">
        <f t="shared" si="0"/>
        <v>0</v>
      </c>
    </row>
    <row r="61" spans="3:4" x14ac:dyDescent="0.25">
      <c r="C61" t="str">
        <f t="shared" si="1"/>
        <v>Leđa, ostali dijelovi ne spomenuti gore</v>
      </c>
      <c r="D61" s="25">
        <f t="shared" si="0"/>
        <v>0</v>
      </c>
    </row>
    <row r="62" spans="3:4" x14ac:dyDescent="0.25">
      <c r="C62" t="str">
        <f t="shared" si="1"/>
        <v>Trup i organi, nespecificirano</v>
      </c>
      <c r="D62" s="25">
        <f t="shared" si="0"/>
        <v>0</v>
      </c>
    </row>
    <row r="63" spans="3:4" x14ac:dyDescent="0.25">
      <c r="C63" t="str">
        <f t="shared" si="1"/>
        <v>Rebra, rebra uključujući zglobove i ramena lopatice</v>
      </c>
      <c r="D63" s="25">
        <f t="shared" si="0"/>
        <v>0</v>
      </c>
    </row>
    <row r="64" spans="3:4" x14ac:dyDescent="0.25">
      <c r="C64" t="str">
        <f t="shared" si="1"/>
        <v>Područje prsa uključujući organe</v>
      </c>
      <c r="D64" s="25">
        <f t="shared" si="0"/>
        <v>0</v>
      </c>
    </row>
    <row r="65" spans="3:4" x14ac:dyDescent="0.25">
      <c r="C65" t="str">
        <f t="shared" si="1"/>
        <v>Zdjelica, područje trbuha uključujući organe</v>
      </c>
      <c r="D65" s="25">
        <f t="shared" si="0"/>
        <v>0</v>
      </c>
    </row>
    <row r="66" spans="3:4" x14ac:dyDescent="0.25">
      <c r="C66" t="str">
        <f t="shared" si="1"/>
        <v>Trup, povrijeđen na više mjesta</v>
      </c>
      <c r="D66" s="25">
        <f t="shared" si="0"/>
        <v>0</v>
      </c>
    </row>
    <row r="67" spans="3:4" x14ac:dyDescent="0.25">
      <c r="C67" t="str">
        <f t="shared" si="1"/>
        <v>Trup, ostali dijelovi koji nisu spomenuti gore</v>
      </c>
      <c r="D67" s="25">
        <f t="shared" si="0"/>
        <v>0</v>
      </c>
    </row>
    <row r="68" spans="3:4" x14ac:dyDescent="0.25">
      <c r="C68" t="str">
        <f t="shared" si="1"/>
        <v>Gornji ekstremiteti, nespecificirano</v>
      </c>
      <c r="D68" s="25">
        <f t="shared" si="0"/>
        <v>0</v>
      </c>
    </row>
    <row r="69" spans="3:4" x14ac:dyDescent="0.25">
      <c r="C69" t="str">
        <f t="shared" si="1"/>
        <v>Ramena i rameni zglobovi</v>
      </c>
      <c r="D69" s="25">
        <f t="shared" si="0"/>
        <v>0</v>
      </c>
    </row>
    <row r="70" spans="3:4" x14ac:dyDescent="0.25">
      <c r="C70" t="str">
        <f t="shared" si="1"/>
        <v>Ruka, uključujući lakat</v>
      </c>
      <c r="D70" s="25">
        <f t="shared" si="0"/>
        <v>0</v>
      </c>
    </row>
    <row r="71" spans="3:4" x14ac:dyDescent="0.25">
      <c r="C71" t="str">
        <f t="shared" si="1"/>
        <v>Šaka</v>
      </c>
      <c r="D71" s="25">
        <f t="shared" si="0"/>
        <v>0</v>
      </c>
    </row>
    <row r="72" spans="3:4" x14ac:dyDescent="0.25">
      <c r="C72" t="str">
        <f t="shared" si="1"/>
        <v>Prst (prsti)</v>
      </c>
      <c r="D72" s="25">
        <f t="shared" si="0"/>
        <v>0</v>
      </c>
    </row>
    <row r="73" spans="3:4" x14ac:dyDescent="0.25">
      <c r="C73" t="str">
        <f t="shared" si="1"/>
        <v>Ručni zglob - zapešće</v>
      </c>
      <c r="D73" s="25">
        <f t="shared" si="0"/>
        <v>0</v>
      </c>
    </row>
    <row r="74" spans="3:4" x14ac:dyDescent="0.25">
      <c r="C74" t="str">
        <f t="shared" si="1"/>
        <v>Gornji ekstremiteti, povrijeđeni na više mjesta</v>
      </c>
      <c r="D74" s="25">
        <f t="shared" si="0"/>
        <v>0</v>
      </c>
    </row>
    <row r="75" spans="3:4" x14ac:dyDescent="0.25">
      <c r="C75" t="str">
        <f t="shared" si="1"/>
        <v>Gornji ekstremiteti, ostali dijelovi koji nisu spom. gore</v>
      </c>
      <c r="D75" s="25">
        <f t="shared" si="0"/>
        <v>0</v>
      </c>
    </row>
    <row r="76" spans="3:4" x14ac:dyDescent="0.25">
      <c r="C76" t="str">
        <f t="shared" si="1"/>
        <v>Donji ekstreminteti, nespecificirano</v>
      </c>
      <c r="D76" s="25">
        <f t="shared" si="0"/>
        <v>0</v>
      </c>
    </row>
    <row r="77" spans="3:4" x14ac:dyDescent="0.25">
      <c r="C77" t="str">
        <f t="shared" si="1"/>
        <v>Kuk i zglobovi kuka</v>
      </c>
      <c r="D77" s="25">
        <f t="shared" si="0"/>
        <v>0</v>
      </c>
    </row>
    <row r="78" spans="3:4" x14ac:dyDescent="0.25">
      <c r="C78" t="str">
        <f t="shared" si="1"/>
        <v>Noga, uključujući koljeno</v>
      </c>
      <c r="D78" s="25">
        <f t="shared" si="0"/>
        <v>0</v>
      </c>
    </row>
    <row r="79" spans="3:4" x14ac:dyDescent="0.25">
      <c r="C79" t="str">
        <f t="shared" si="1"/>
        <v>Gležanj</v>
      </c>
      <c r="D79" s="25">
        <f t="shared" si="0"/>
        <v>0</v>
      </c>
    </row>
    <row r="80" spans="3:4" x14ac:dyDescent="0.25">
      <c r="C80" t="str">
        <f t="shared" si="1"/>
        <v>Stopalo</v>
      </c>
      <c r="D80" s="25">
        <f t="shared" si="0"/>
        <v>0</v>
      </c>
    </row>
    <row r="81" spans="3:4" x14ac:dyDescent="0.25">
      <c r="C81" t="str">
        <f t="shared" si="1"/>
        <v>Nožni prst (prsti)</v>
      </c>
      <c r="D81" s="25">
        <f t="shared" si="0"/>
        <v>0</v>
      </c>
    </row>
    <row r="82" spans="3:4" x14ac:dyDescent="0.25">
      <c r="C82" t="str">
        <f t="shared" si="1"/>
        <v>Donji ekstremiteti, povrijeđeni na više mjesta</v>
      </c>
      <c r="D82" s="25">
        <f t="shared" si="0"/>
        <v>0</v>
      </c>
    </row>
    <row r="83" spans="3:4" x14ac:dyDescent="0.25">
      <c r="C83" t="str">
        <f t="shared" si="1"/>
        <v>Donji ekstreminteti, ostali dijelovi koji nisu spom. gore</v>
      </c>
      <c r="D83" s="25">
        <f t="shared" si="0"/>
        <v>0</v>
      </c>
    </row>
    <row r="84" spans="3:4" x14ac:dyDescent="0.25">
      <c r="C84" t="str">
        <f t="shared" si="1"/>
        <v>Cijelo tijelo višestruko povrijeđeno, nespecificirano</v>
      </c>
      <c r="D84" s="25">
        <f t="shared" si="0"/>
        <v>0</v>
      </c>
    </row>
    <row r="85" spans="3:4" x14ac:dyDescent="0.25">
      <c r="C85" t="str">
        <f t="shared" si="1"/>
        <v>Cijelo tijelo (sustavne posljedice)</v>
      </c>
      <c r="D85" s="25">
        <f t="shared" si="0"/>
        <v>0</v>
      </c>
    </row>
    <row r="86" spans="3:4" x14ac:dyDescent="0.25">
      <c r="C86" t="str">
        <f t="shared" si="1"/>
        <v>Višestruke povrede tijela</v>
      </c>
      <c r="D86" s="25">
        <f t="shared" si="0"/>
        <v>0</v>
      </c>
    </row>
    <row r="87" spans="3:4" x14ac:dyDescent="0.25">
      <c r="C87" t="str">
        <f t="shared" si="1"/>
        <v>Povrede drugih dijelova tijela, koji nisu ranije spomenuti</v>
      </c>
      <c r="D87" s="25">
        <f t="shared" si="0"/>
        <v>0</v>
      </c>
    </row>
    <row r="88" spans="3:4" x14ac:dyDescent="0.25">
      <c r="C88" t="s">
        <v>27</v>
      </c>
      <c r="D88" s="25">
        <f>SUM(D47:D87)</f>
        <v>0</v>
      </c>
    </row>
  </sheetData>
  <mergeCells count="2">
    <mergeCell ref="D1:H1"/>
    <mergeCell ref="A44:C4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D2" sqref="D2:H2"/>
    </sheetView>
  </sheetViews>
  <sheetFormatPr defaultRowHeight="15" x14ac:dyDescent="0.25"/>
  <cols>
    <col min="2" max="2" width="9.140625" style="25"/>
    <col min="3" max="3" width="42.85546875" customWidth="1"/>
    <col min="4" max="8" width="9.140625" style="25"/>
  </cols>
  <sheetData>
    <row r="1" spans="1:8" x14ac:dyDescent="0.25">
      <c r="A1" s="165" t="s">
        <v>15</v>
      </c>
      <c r="B1" s="163" t="s">
        <v>28</v>
      </c>
      <c r="C1" s="163" t="s">
        <v>134</v>
      </c>
      <c r="D1" s="163" t="s">
        <v>14</v>
      </c>
      <c r="E1" s="163"/>
      <c r="F1" s="163"/>
      <c r="G1" s="163"/>
      <c r="H1" s="170"/>
    </row>
    <row r="2" spans="1:8" x14ac:dyDescent="0.25">
      <c r="A2" s="166"/>
      <c r="B2" s="164"/>
      <c r="C2" s="164"/>
      <c r="D2" s="97" t="str">
        <f>'Opći podaci'!C2</f>
        <v>2013.</v>
      </c>
      <c r="E2" s="97" t="str">
        <f>'Opći podaci'!D2</f>
        <v>2014.</v>
      </c>
      <c r="F2" s="97" t="str">
        <f>'Opći podaci'!E2</f>
        <v>2015.</v>
      </c>
      <c r="G2" s="97" t="str">
        <f>'Opći podaci'!F2</f>
        <v>2016.</v>
      </c>
      <c r="H2" s="101" t="str">
        <f>'Opći podaci'!G2</f>
        <v>2017.</v>
      </c>
    </row>
    <row r="3" spans="1:8" x14ac:dyDescent="0.25">
      <c r="A3" s="65" t="s">
        <v>159</v>
      </c>
      <c r="B3" s="66">
        <v>811</v>
      </c>
      <c r="C3" s="10" t="s">
        <v>119</v>
      </c>
      <c r="D3" s="99"/>
      <c r="E3" s="99"/>
      <c r="F3" s="99"/>
      <c r="G3" s="99"/>
      <c r="H3" s="100"/>
    </row>
    <row r="4" spans="1:8" ht="15" customHeight="1" x14ac:dyDescent="0.25">
      <c r="A4" s="179" t="s">
        <v>161</v>
      </c>
      <c r="B4" s="180">
        <v>812</v>
      </c>
      <c r="C4" s="182" t="s">
        <v>135</v>
      </c>
      <c r="D4" s="184"/>
      <c r="E4" s="184"/>
      <c r="F4" s="184"/>
      <c r="G4" s="184"/>
      <c r="H4" s="185"/>
    </row>
    <row r="5" spans="1:8" x14ac:dyDescent="0.25">
      <c r="A5" s="178"/>
      <c r="B5" s="181"/>
      <c r="C5" s="183"/>
      <c r="D5" s="184"/>
      <c r="E5" s="184"/>
      <c r="F5" s="184"/>
      <c r="G5" s="184"/>
      <c r="H5" s="185"/>
    </row>
    <row r="6" spans="1:8" ht="25.5" x14ac:dyDescent="0.25">
      <c r="A6" s="65" t="s">
        <v>163</v>
      </c>
      <c r="B6" s="66">
        <v>813</v>
      </c>
      <c r="C6" s="10" t="s">
        <v>136</v>
      </c>
      <c r="D6" s="99"/>
      <c r="E6" s="99"/>
      <c r="F6" s="99"/>
      <c r="G6" s="99"/>
      <c r="H6" s="99"/>
    </row>
    <row r="7" spans="1:8" ht="25.5" x14ac:dyDescent="0.25">
      <c r="A7" s="65" t="s">
        <v>165</v>
      </c>
      <c r="B7" s="66">
        <v>814</v>
      </c>
      <c r="C7" s="10" t="s">
        <v>120</v>
      </c>
      <c r="D7" s="99"/>
      <c r="E7" s="99"/>
      <c r="F7" s="99"/>
      <c r="G7" s="99"/>
      <c r="H7" s="99"/>
    </row>
    <row r="8" spans="1:8" ht="25.5" x14ac:dyDescent="0.25">
      <c r="A8" s="65" t="s">
        <v>167</v>
      </c>
      <c r="B8" s="66">
        <v>815</v>
      </c>
      <c r="C8" s="10" t="s">
        <v>137</v>
      </c>
      <c r="D8" s="99"/>
      <c r="E8" s="99"/>
      <c r="F8" s="99"/>
      <c r="G8" s="99"/>
      <c r="H8" s="99"/>
    </row>
    <row r="9" spans="1:8" ht="25.5" x14ac:dyDescent="0.25">
      <c r="A9" s="65" t="s">
        <v>193</v>
      </c>
      <c r="B9" s="66">
        <v>816</v>
      </c>
      <c r="C9" s="10" t="s">
        <v>138</v>
      </c>
      <c r="D9" s="99"/>
      <c r="E9" s="99"/>
      <c r="F9" s="99"/>
      <c r="G9" s="99"/>
      <c r="H9" s="99"/>
    </row>
    <row r="10" spans="1:8" ht="25.5" x14ac:dyDescent="0.25">
      <c r="A10" s="65" t="s">
        <v>170</v>
      </c>
      <c r="B10" s="66">
        <v>817</v>
      </c>
      <c r="C10" s="10" t="s">
        <v>121</v>
      </c>
      <c r="D10" s="99"/>
      <c r="E10" s="99"/>
      <c r="F10" s="99"/>
      <c r="G10" s="99"/>
      <c r="H10" s="99"/>
    </row>
    <row r="11" spans="1:8" ht="25.5" x14ac:dyDescent="0.25">
      <c r="A11" s="65" t="s">
        <v>172</v>
      </c>
      <c r="B11" s="66">
        <v>818</v>
      </c>
      <c r="C11" s="10" t="s">
        <v>122</v>
      </c>
      <c r="D11" s="99"/>
      <c r="E11" s="99"/>
      <c r="F11" s="99"/>
      <c r="G11" s="99"/>
      <c r="H11" s="99"/>
    </row>
    <row r="12" spans="1:8" x14ac:dyDescent="0.25">
      <c r="A12" s="65" t="s">
        <v>174</v>
      </c>
      <c r="B12" s="66">
        <v>819</v>
      </c>
      <c r="C12" s="10" t="s">
        <v>123</v>
      </c>
      <c r="D12" s="99"/>
      <c r="E12" s="99"/>
      <c r="F12" s="99"/>
      <c r="G12" s="99"/>
      <c r="H12" s="99"/>
    </row>
    <row r="13" spans="1:8" ht="27.75" customHeight="1" x14ac:dyDescent="0.25">
      <c r="A13" s="65" t="s">
        <v>194</v>
      </c>
      <c r="B13" s="66">
        <v>820</v>
      </c>
      <c r="C13" s="10" t="s">
        <v>139</v>
      </c>
      <c r="D13" s="99"/>
      <c r="E13" s="99"/>
      <c r="F13" s="99"/>
      <c r="G13" s="99"/>
      <c r="H13" s="99"/>
    </row>
    <row r="14" spans="1:8" ht="25.5" x14ac:dyDescent="0.25">
      <c r="A14" s="65" t="s">
        <v>195</v>
      </c>
      <c r="B14" s="66">
        <v>821</v>
      </c>
      <c r="C14" s="10" t="s">
        <v>140</v>
      </c>
      <c r="D14" s="99"/>
      <c r="E14" s="99"/>
      <c r="F14" s="99"/>
      <c r="G14" s="99"/>
      <c r="H14" s="99"/>
    </row>
    <row r="15" spans="1:8" x14ac:dyDescent="0.25">
      <c r="A15" s="65" t="s">
        <v>196</v>
      </c>
      <c r="B15" s="66">
        <v>822</v>
      </c>
      <c r="C15" s="10" t="s">
        <v>124</v>
      </c>
      <c r="D15" s="99"/>
      <c r="E15" s="99"/>
      <c r="F15" s="99"/>
      <c r="G15" s="99"/>
      <c r="H15" s="99"/>
    </row>
    <row r="16" spans="1:8" x14ac:dyDescent="0.25">
      <c r="A16" s="65" t="s">
        <v>197</v>
      </c>
      <c r="B16" s="66">
        <v>823</v>
      </c>
      <c r="C16" s="10" t="s">
        <v>125</v>
      </c>
      <c r="D16" s="99"/>
      <c r="E16" s="99"/>
      <c r="F16" s="99"/>
      <c r="G16" s="99"/>
      <c r="H16" s="99"/>
    </row>
    <row r="17" spans="1:8" x14ac:dyDescent="0.25">
      <c r="A17" s="65" t="s">
        <v>198</v>
      </c>
      <c r="B17" s="66">
        <v>824</v>
      </c>
      <c r="C17" s="10" t="s">
        <v>126</v>
      </c>
      <c r="D17" s="99"/>
      <c r="E17" s="99"/>
      <c r="F17" s="99"/>
      <c r="G17" s="99"/>
      <c r="H17" s="99"/>
    </row>
    <row r="18" spans="1:8" ht="25.5" x14ac:dyDescent="0.25">
      <c r="A18" s="65" t="s">
        <v>199</v>
      </c>
      <c r="B18" s="66">
        <v>825</v>
      </c>
      <c r="C18" s="10" t="s">
        <v>127</v>
      </c>
      <c r="D18" s="99"/>
      <c r="E18" s="99"/>
      <c r="F18" s="99"/>
      <c r="G18" s="99"/>
      <c r="H18" s="99"/>
    </row>
    <row r="19" spans="1:8" x14ac:dyDescent="0.25">
      <c r="A19" s="65" t="s">
        <v>200</v>
      </c>
      <c r="B19" s="66">
        <v>826</v>
      </c>
      <c r="C19" s="10" t="s">
        <v>128</v>
      </c>
      <c r="D19" s="99"/>
      <c r="E19" s="99"/>
      <c r="F19" s="99"/>
      <c r="G19" s="99"/>
      <c r="H19" s="99"/>
    </row>
    <row r="20" spans="1:8" ht="51" x14ac:dyDescent="0.25">
      <c r="A20" s="65" t="s">
        <v>201</v>
      </c>
      <c r="B20" s="66">
        <v>827</v>
      </c>
      <c r="C20" s="10" t="s">
        <v>129</v>
      </c>
      <c r="D20" s="99"/>
      <c r="E20" s="99"/>
      <c r="F20" s="99"/>
      <c r="G20" s="99"/>
      <c r="H20" s="99"/>
    </row>
    <row r="21" spans="1:8" ht="25.5" x14ac:dyDescent="0.25">
      <c r="A21" s="65" t="s">
        <v>202</v>
      </c>
      <c r="B21" s="66">
        <v>828</v>
      </c>
      <c r="C21" s="10" t="s">
        <v>141</v>
      </c>
      <c r="D21" s="99"/>
      <c r="E21" s="99"/>
      <c r="F21" s="99"/>
      <c r="G21" s="99"/>
      <c r="H21" s="99"/>
    </row>
    <row r="22" spans="1:8" ht="51" x14ac:dyDescent="0.25">
      <c r="A22" s="65" t="s">
        <v>203</v>
      </c>
      <c r="B22" s="66">
        <v>829</v>
      </c>
      <c r="C22" s="10" t="s">
        <v>130</v>
      </c>
      <c r="D22" s="99"/>
      <c r="E22" s="99"/>
      <c r="F22" s="99"/>
      <c r="G22" s="99"/>
      <c r="H22" s="99"/>
    </row>
    <row r="23" spans="1:8" x14ac:dyDescent="0.25">
      <c r="A23" s="65" t="s">
        <v>204</v>
      </c>
      <c r="B23" s="66">
        <v>830</v>
      </c>
      <c r="C23" s="10" t="s">
        <v>131</v>
      </c>
      <c r="D23" s="99"/>
      <c r="E23" s="99"/>
      <c r="F23" s="99"/>
      <c r="G23" s="99"/>
      <c r="H23" s="99"/>
    </row>
    <row r="24" spans="1:8" x14ac:dyDescent="0.25">
      <c r="A24" s="65" t="s">
        <v>205</v>
      </c>
      <c r="B24" s="66">
        <v>831</v>
      </c>
      <c r="C24" s="10" t="s">
        <v>132</v>
      </c>
      <c r="D24" s="99"/>
      <c r="E24" s="99"/>
      <c r="F24" s="99"/>
      <c r="G24" s="99"/>
      <c r="H24" s="99"/>
    </row>
    <row r="25" spans="1:8" ht="25.5" x14ac:dyDescent="0.25">
      <c r="A25" s="65" t="s">
        <v>206</v>
      </c>
      <c r="B25" s="66">
        <v>832</v>
      </c>
      <c r="C25" s="10" t="s">
        <v>142</v>
      </c>
      <c r="D25" s="99"/>
      <c r="E25" s="99"/>
      <c r="F25" s="99"/>
      <c r="G25" s="99"/>
      <c r="H25" s="99"/>
    </row>
    <row r="26" spans="1:8" x14ac:dyDescent="0.25">
      <c r="A26" s="65" t="s">
        <v>207</v>
      </c>
      <c r="B26" s="66">
        <v>833</v>
      </c>
      <c r="C26" s="10" t="s">
        <v>133</v>
      </c>
      <c r="D26" s="99"/>
      <c r="E26" s="99"/>
      <c r="F26" s="99"/>
      <c r="G26" s="99"/>
      <c r="H26" s="99"/>
    </row>
    <row r="27" spans="1:8" ht="25.5" x14ac:dyDescent="0.25">
      <c r="A27" s="65" t="s">
        <v>208</v>
      </c>
      <c r="B27" s="66">
        <v>850</v>
      </c>
      <c r="C27" s="10" t="s">
        <v>143</v>
      </c>
      <c r="D27" s="99"/>
      <c r="E27" s="99"/>
      <c r="F27" s="99"/>
      <c r="G27" s="99"/>
      <c r="H27" s="99"/>
    </row>
    <row r="28" spans="1:8" ht="15.75" thickBot="1" x14ac:dyDescent="0.3">
      <c r="A28" s="171" t="s">
        <v>27</v>
      </c>
      <c r="B28" s="172"/>
      <c r="C28" s="172"/>
      <c r="D28" s="98">
        <f>D3+D4+D6+D7+D8+D9+D10+D11+D12+D13+D14+D15+D16+D17+D18+D19+D20+D21+D23+D24+D25+D26+D27</f>
        <v>0</v>
      </c>
      <c r="E28" s="98">
        <f>E3+E4+E6+E7+E8+E9+E10+E11+E12+E13+E14+E15+E16+E17+E18+E19+E20+E21+E22+E23+E24+E25+E26+E27</f>
        <v>0</v>
      </c>
      <c r="F28" s="98">
        <f>F3+F4+F6+F7+F8+F9+F10+F11+F12+F13+F14+F15+F16+F17+F18+F19+F20+F21+F22+F23+F24+F25+F26+F27</f>
        <v>0</v>
      </c>
      <c r="G28" s="98">
        <f>G3+G4+G6+G7+G8+G9+G10+G11+G12+G13+G14+G15+G16+G17+G18+G19+G20+G21+G22+G23+G24+G25+G26+G27</f>
        <v>0</v>
      </c>
      <c r="H28" s="18">
        <f>H3+H4+H6+H7+H8+H9+H10+H11+H12+H13+H14+H15+H16+H17+H18+H19+H20+H21+H22+H23+H24+H25+H26+H27</f>
        <v>0</v>
      </c>
    </row>
    <row r="31" spans="1:8" x14ac:dyDescent="0.25">
      <c r="D31" s="25" t="str">
        <f>D2</f>
        <v>2013.</v>
      </c>
      <c r="E31" s="25" t="str">
        <f>E2</f>
        <v>2014.</v>
      </c>
      <c r="F31" s="25" t="str">
        <f>F2</f>
        <v>2015.</v>
      </c>
      <c r="G31" s="25" t="str">
        <f>G2</f>
        <v>2016.</v>
      </c>
      <c r="H31" s="25" t="str">
        <f>H2</f>
        <v>2017.</v>
      </c>
    </row>
    <row r="32" spans="1:8" x14ac:dyDescent="0.25">
      <c r="C32" t="str">
        <f t="shared" ref="C32:H33" si="0">C3</f>
        <v>Neispravnost sredstava rada</v>
      </c>
      <c r="D32" s="25">
        <f t="shared" si="0"/>
        <v>0</v>
      </c>
      <c r="E32" s="25">
        <f t="shared" si="0"/>
        <v>0</v>
      </c>
      <c r="F32" s="25">
        <f t="shared" si="0"/>
        <v>0</v>
      </c>
      <c r="G32" s="25">
        <f t="shared" si="0"/>
        <v>0</v>
      </c>
      <c r="H32" s="25">
        <f t="shared" si="0"/>
        <v>0</v>
      </c>
    </row>
    <row r="33" spans="3:8" ht="15" customHeight="1" x14ac:dyDescent="0.25">
      <c r="C33" t="str">
        <f t="shared" si="0"/>
        <v>Neispravnost, klizavost i zakrčenost prolaza i površina s kojih se obavlja rad</v>
      </c>
      <c r="D33" s="25">
        <f t="shared" si="0"/>
        <v>0</v>
      </c>
      <c r="E33" s="25">
        <f t="shared" si="0"/>
        <v>0</v>
      </c>
      <c r="F33" s="25">
        <f t="shared" si="0"/>
        <v>0</v>
      </c>
      <c r="G33" s="25">
        <f t="shared" si="0"/>
        <v>0</v>
      </c>
      <c r="H33" s="25">
        <f t="shared" si="0"/>
        <v>0</v>
      </c>
    </row>
    <row r="34" spans="3:8" x14ac:dyDescent="0.25">
      <c r="C34" t="str">
        <f t="shared" ref="C34:H40" si="1">C6</f>
        <v>Pomanjakanje ili neispravnost zaštitnih ograda i drugih naprava za zaštitu radnika od pada</v>
      </c>
      <c r="D34" s="25">
        <f t="shared" si="1"/>
        <v>0</v>
      </c>
      <c r="E34" s="25">
        <f t="shared" si="1"/>
        <v>0</v>
      </c>
      <c r="F34" s="25">
        <f t="shared" si="1"/>
        <v>0</v>
      </c>
      <c r="G34" s="25">
        <f t="shared" si="1"/>
        <v>0</v>
      </c>
      <c r="H34" s="25">
        <f t="shared" si="1"/>
        <v>0</v>
      </c>
    </row>
    <row r="35" spans="3:8" x14ac:dyDescent="0.25">
      <c r="C35" t="str">
        <f t="shared" si="1"/>
        <v>Pomanjakanje ili neispravnost zaštitne naprave na oruđu za rad</v>
      </c>
      <c r="D35" s="25">
        <f t="shared" si="1"/>
        <v>0</v>
      </c>
      <c r="E35" s="25">
        <f t="shared" si="1"/>
        <v>0</v>
      </c>
      <c r="F35" s="25">
        <f t="shared" si="1"/>
        <v>0</v>
      </c>
      <c r="G35" s="25">
        <f t="shared" si="1"/>
        <v>0</v>
      </c>
      <c r="H35" s="25">
        <f t="shared" si="1"/>
        <v>0</v>
      </c>
    </row>
    <row r="36" spans="3:8" x14ac:dyDescent="0.25">
      <c r="C36" t="str">
        <f t="shared" si="1"/>
        <v>Pomanjkanje i neispravnost zaštite od slučajnog dodira dijelova pod naponom električne struje</v>
      </c>
      <c r="D36" s="25">
        <f t="shared" si="1"/>
        <v>0</v>
      </c>
      <c r="E36" s="25">
        <f t="shared" si="1"/>
        <v>0</v>
      </c>
      <c r="F36" s="25">
        <f t="shared" si="1"/>
        <v>0</v>
      </c>
      <c r="G36" s="25">
        <f t="shared" si="1"/>
        <v>0</v>
      </c>
      <c r="H36" s="25">
        <f t="shared" si="1"/>
        <v>0</v>
      </c>
    </row>
    <row r="37" spans="3:8" x14ac:dyDescent="0.25">
      <c r="C37" t="str">
        <f t="shared" si="1"/>
        <v>Pomanjkanje i neispravnost zaštite od opasnog dodirnog napona električne struje</v>
      </c>
      <c r="D37" s="25">
        <f t="shared" si="1"/>
        <v>0</v>
      </c>
      <c r="E37" s="25">
        <f t="shared" si="1"/>
        <v>0</v>
      </c>
      <c r="F37" s="25">
        <f t="shared" si="1"/>
        <v>0</v>
      </c>
      <c r="G37" s="25">
        <f t="shared" si="1"/>
        <v>0</v>
      </c>
      <c r="H37" s="25">
        <f t="shared" si="1"/>
        <v>0</v>
      </c>
    </row>
    <row r="38" spans="3:8" x14ac:dyDescent="0.25">
      <c r="C38" t="str">
        <f t="shared" si="1"/>
        <v>Pomanjkanje i neispravnost zaštite od atmosferskog pražnjenja</v>
      </c>
      <c r="D38" s="25">
        <f t="shared" si="1"/>
        <v>0</v>
      </c>
      <c r="E38" s="25">
        <f t="shared" si="1"/>
        <v>0</v>
      </c>
      <c r="F38" s="25">
        <f t="shared" si="1"/>
        <v>0</v>
      </c>
      <c r="G38" s="25">
        <f t="shared" si="1"/>
        <v>0</v>
      </c>
      <c r="H38" s="25">
        <f t="shared" si="1"/>
        <v>0</v>
      </c>
    </row>
    <row r="39" spans="3:8" x14ac:dyDescent="0.25">
      <c r="C39" t="str">
        <f t="shared" si="1"/>
        <v>Pomanjkanje i neispravnost zaštite od statičkog elektriciteta</v>
      </c>
      <c r="D39" s="25">
        <f t="shared" si="1"/>
        <v>0</v>
      </c>
      <c r="E39" s="25">
        <f t="shared" si="1"/>
        <v>0</v>
      </c>
      <c r="F39" s="25">
        <f t="shared" si="1"/>
        <v>0</v>
      </c>
      <c r="G39" s="25">
        <f t="shared" si="1"/>
        <v>0</v>
      </c>
      <c r="H39" s="25">
        <f t="shared" si="1"/>
        <v>0</v>
      </c>
    </row>
    <row r="40" spans="3:8" x14ac:dyDescent="0.25">
      <c r="C40" t="str">
        <f t="shared" si="1"/>
        <v>Pomanjkanje i neispravnost zaštite toplinske izolacije</v>
      </c>
      <c r="D40" s="25">
        <f t="shared" si="1"/>
        <v>0</v>
      </c>
      <c r="E40" s="25">
        <f t="shared" si="1"/>
        <v>0</v>
      </c>
      <c r="F40" s="25">
        <f t="shared" si="1"/>
        <v>0</v>
      </c>
      <c r="G40" s="25">
        <f t="shared" si="1"/>
        <v>0</v>
      </c>
      <c r="H40" s="25">
        <f t="shared" si="1"/>
        <v>0</v>
      </c>
    </row>
    <row r="41" spans="3:8" x14ac:dyDescent="0.25">
      <c r="C41" t="str">
        <f t="shared" ref="C41:H50" si="2">C13</f>
        <v>Neispravnost energ. instalacija i uređaja za sprovođenje plinova, para, tekućina komprim. zraka i dr.</v>
      </c>
      <c r="D41" s="25">
        <f t="shared" si="2"/>
        <v>0</v>
      </c>
      <c r="E41" s="25">
        <f t="shared" si="2"/>
        <v>0</v>
      </c>
      <c r="F41" s="25">
        <f t="shared" si="2"/>
        <v>0</v>
      </c>
      <c r="G41" s="25">
        <f t="shared" si="2"/>
        <v>0</v>
      </c>
      <c r="H41" s="25">
        <f t="shared" si="2"/>
        <v>0</v>
      </c>
    </row>
    <row r="42" spans="3:8" x14ac:dyDescent="0.25">
      <c r="C42" t="str">
        <f t="shared" si="2"/>
        <v>Neispravnost cijevnih vodova za sprovođenje kiselina, lužina i drugih otrovnih i jetkih tvari</v>
      </c>
      <c r="D42" s="25">
        <f t="shared" si="2"/>
        <v>0</v>
      </c>
      <c r="E42" s="25">
        <f t="shared" si="2"/>
        <v>0</v>
      </c>
      <c r="F42" s="25">
        <f t="shared" si="2"/>
        <v>0</v>
      </c>
      <c r="G42" s="25">
        <f t="shared" si="2"/>
        <v>0</v>
      </c>
      <c r="H42" s="25">
        <f t="shared" si="2"/>
        <v>0</v>
      </c>
    </row>
    <row r="43" spans="3:8" x14ac:dyDescent="0.25">
      <c r="C43" t="str">
        <f t="shared" si="2"/>
        <v>Pomanjakanje zaštite od požara i eksplozije</v>
      </c>
      <c r="D43" s="25">
        <f t="shared" si="2"/>
        <v>0</v>
      </c>
      <c r="E43" s="25">
        <f t="shared" si="2"/>
        <v>0</v>
      </c>
      <c r="F43" s="25">
        <f t="shared" si="2"/>
        <v>0</v>
      </c>
      <c r="G43" s="25">
        <f t="shared" si="2"/>
        <v>0</v>
      </c>
      <c r="H43" s="25">
        <f t="shared" si="2"/>
        <v>0</v>
      </c>
    </row>
    <row r="44" spans="3:8" x14ac:dyDescent="0.25">
      <c r="C44" t="str">
        <f t="shared" si="2"/>
        <v>Pomanjkanje zaštite od visoke ili niske temperature</v>
      </c>
      <c r="D44" s="25">
        <f t="shared" si="2"/>
        <v>0</v>
      </c>
      <c r="E44" s="25">
        <f t="shared" si="2"/>
        <v>0</v>
      </c>
      <c r="F44" s="25">
        <f t="shared" si="2"/>
        <v>0</v>
      </c>
      <c r="G44" s="25">
        <f t="shared" si="2"/>
        <v>0</v>
      </c>
      <c r="H44" s="25">
        <f t="shared" si="2"/>
        <v>0</v>
      </c>
    </row>
    <row r="45" spans="3:8" x14ac:dyDescent="0.25">
      <c r="C45" t="str">
        <f t="shared" si="2"/>
        <v>Pomanjkanje zaštite od toplinskog zračenja</v>
      </c>
      <c r="D45" s="25">
        <f t="shared" si="2"/>
        <v>0</v>
      </c>
      <c r="E45" s="25">
        <f t="shared" si="2"/>
        <v>0</v>
      </c>
      <c r="F45" s="25">
        <f t="shared" si="2"/>
        <v>0</v>
      </c>
      <c r="G45" s="25">
        <f t="shared" si="2"/>
        <v>0</v>
      </c>
      <c r="H45" s="25">
        <f t="shared" si="2"/>
        <v>0</v>
      </c>
    </row>
    <row r="46" spans="3:8" x14ac:dyDescent="0.25">
      <c r="C46" t="str">
        <f t="shared" si="2"/>
        <v>Pomanjkanje ili neispravnost zaštite od energije zračenja</v>
      </c>
      <c r="D46" s="25">
        <f t="shared" si="2"/>
        <v>0</v>
      </c>
      <c r="E46" s="25">
        <f t="shared" si="2"/>
        <v>0</v>
      </c>
      <c r="F46" s="25">
        <f t="shared" si="2"/>
        <v>0</v>
      </c>
      <c r="G46" s="25">
        <f t="shared" si="2"/>
        <v>0</v>
      </c>
      <c r="H46" s="25">
        <f t="shared" si="2"/>
        <v>0</v>
      </c>
    </row>
    <row r="47" spans="3:8" x14ac:dyDescent="0.25">
      <c r="C47" t="str">
        <f t="shared" si="2"/>
        <v>Pomanjkanje zaštite od buke i vibracije</v>
      </c>
      <c r="D47" s="25">
        <f t="shared" si="2"/>
        <v>0</v>
      </c>
      <c r="E47" s="25">
        <f t="shared" si="2"/>
        <v>0</v>
      </c>
      <c r="F47" s="25">
        <f t="shared" si="2"/>
        <v>0</v>
      </c>
      <c r="G47" s="25">
        <f t="shared" si="2"/>
        <v>0</v>
      </c>
      <c r="H47" s="25">
        <f t="shared" si="2"/>
        <v>0</v>
      </c>
    </row>
    <row r="48" spans="3:8" x14ac:dyDescent="0.25">
      <c r="C48" t="str">
        <f t="shared" si="2"/>
        <v>Pomanjk. ili neisp. zaštite od kem. faktora rad. okol. (otrov. i nadraž. plinova i para, otrovnih i štetnih dimova, prašine i magle, otrovnih jetkih i agresivnih tekućina i krutih agensa)</v>
      </c>
      <c r="D48" s="25">
        <f t="shared" si="2"/>
        <v>0</v>
      </c>
      <c r="E48" s="25">
        <f t="shared" si="2"/>
        <v>0</v>
      </c>
      <c r="F48" s="25">
        <f t="shared" si="2"/>
        <v>0</v>
      </c>
      <c r="G48" s="25">
        <f t="shared" si="2"/>
        <v>0</v>
      </c>
      <c r="H48" s="25">
        <f t="shared" si="2"/>
        <v>0</v>
      </c>
    </row>
    <row r="49" spans="3:8" x14ac:dyDescent="0.25">
      <c r="C49" t="str">
        <f t="shared" si="2"/>
        <v>Pomanjk. ili neispr. zaštite od biotičkih faktora radne okoline (bakterija, virusa, gljivica i parazita)</v>
      </c>
      <c r="D49" s="25">
        <f t="shared" si="2"/>
        <v>0</v>
      </c>
      <c r="E49" s="25">
        <f t="shared" si="2"/>
        <v>0</v>
      </c>
      <c r="F49" s="25">
        <f t="shared" si="2"/>
        <v>0</v>
      </c>
      <c r="G49" s="25">
        <f t="shared" si="2"/>
        <v>0</v>
      </c>
      <c r="H49" s="25">
        <f t="shared" si="2"/>
        <v>0</v>
      </c>
    </row>
    <row r="50" spans="3:8" x14ac:dyDescent="0.25">
      <c r="C50" t="str">
        <f t="shared" si="2"/>
        <v>Pomanjk. ili neispr. sigurnos. instrum., aparata i uređ. na sredstvima rada kao što su ventili sigurnosti, signalni, zvučni i optički uređaji, autom. elektron. i komp. uređaji za kontrolu i vođenje procesa d.n.</v>
      </c>
      <c r="D50" s="25">
        <f t="shared" si="2"/>
        <v>0</v>
      </c>
      <c r="E50" s="25">
        <f t="shared" si="2"/>
        <v>0</v>
      </c>
      <c r="F50" s="25">
        <f t="shared" si="2"/>
        <v>0</v>
      </c>
      <c r="G50" s="25">
        <f t="shared" si="2"/>
        <v>0</v>
      </c>
      <c r="H50" s="25">
        <f t="shared" si="2"/>
        <v>0</v>
      </c>
    </row>
    <row r="51" spans="3:8" x14ac:dyDescent="0.25">
      <c r="C51" t="str">
        <f t="shared" ref="C51:H55" si="3">C23</f>
        <v>Pomanjkanje odgovarajućeg osvjetljenja</v>
      </c>
      <c r="D51" s="25">
        <f t="shared" si="3"/>
        <v>0</v>
      </c>
      <c r="E51" s="25">
        <f t="shared" si="3"/>
        <v>0</v>
      </c>
      <c r="F51" s="25">
        <f t="shared" si="3"/>
        <v>0</v>
      </c>
      <c r="G51" s="25">
        <f t="shared" si="3"/>
        <v>0</v>
      </c>
      <c r="H51" s="25">
        <f t="shared" si="3"/>
        <v>0</v>
      </c>
    </row>
    <row r="52" spans="3:8" x14ac:dyDescent="0.25">
      <c r="C52" t="str">
        <f t="shared" si="3"/>
        <v>Pomanjkanje ili neispravnost ventilacije prostora</v>
      </c>
      <c r="D52" s="25">
        <f t="shared" si="3"/>
        <v>0</v>
      </c>
      <c r="E52" s="25">
        <f t="shared" si="3"/>
        <v>0</v>
      </c>
      <c r="F52" s="25">
        <f t="shared" si="3"/>
        <v>0</v>
      </c>
      <c r="G52" s="25">
        <f t="shared" si="3"/>
        <v>0</v>
      </c>
      <c r="H52" s="25">
        <f t="shared" si="3"/>
        <v>0</v>
      </c>
    </row>
    <row r="53" spans="3:8" x14ac:dyDescent="0.25">
      <c r="C53" t="str">
        <f t="shared" si="3"/>
        <v>Pomanjkanje ili neispravnost naprava za odstranjivanje štetnih plinova, para i prašine</v>
      </c>
      <c r="D53" s="25">
        <f t="shared" si="3"/>
        <v>0</v>
      </c>
      <c r="E53" s="25">
        <f t="shared" si="3"/>
        <v>0</v>
      </c>
      <c r="F53" s="25">
        <f t="shared" si="3"/>
        <v>0</v>
      </c>
      <c r="G53" s="25">
        <f t="shared" si="3"/>
        <v>0</v>
      </c>
      <c r="H53" s="25">
        <f t="shared" si="3"/>
        <v>0</v>
      </c>
    </row>
    <row r="54" spans="3:8" x14ac:dyDescent="0.25">
      <c r="C54" t="str">
        <f t="shared" si="3"/>
        <v>Poremećaji u tehnološkom procesu rada</v>
      </c>
      <c r="D54" s="25">
        <f t="shared" si="3"/>
        <v>0</v>
      </c>
      <c r="E54" s="25">
        <f t="shared" si="3"/>
        <v>0</v>
      </c>
      <c r="F54" s="25">
        <f t="shared" si="3"/>
        <v>0</v>
      </c>
      <c r="G54" s="25">
        <f t="shared" si="3"/>
        <v>0</v>
      </c>
      <c r="H54" s="25">
        <f t="shared" si="3"/>
        <v>0</v>
      </c>
    </row>
    <row r="55" spans="3:8" x14ac:dyDescent="0.25">
      <c r="C55" t="str">
        <f t="shared" si="3"/>
        <v>Ostala neprimijenjena osnovna pravila zaštite na radu koja nisu navedena pod oznakama 811 do 833</v>
      </c>
      <c r="D55" s="25">
        <f t="shared" si="3"/>
        <v>0</v>
      </c>
      <c r="E55" s="25">
        <f t="shared" si="3"/>
        <v>0</v>
      </c>
      <c r="F55" s="25">
        <f t="shared" si="3"/>
        <v>0</v>
      </c>
      <c r="G55" s="25">
        <f t="shared" si="3"/>
        <v>0</v>
      </c>
      <c r="H55" s="25">
        <f t="shared" si="3"/>
        <v>0</v>
      </c>
    </row>
    <row r="58" spans="3:8" x14ac:dyDescent="0.25">
      <c r="D58" s="25" t="str">
        <f t="shared" ref="D58:D82" si="4">H31</f>
        <v>2017.</v>
      </c>
    </row>
    <row r="59" spans="3:8" x14ac:dyDescent="0.25">
      <c r="C59" t="str">
        <f t="shared" ref="C59:C82" si="5">C32</f>
        <v>Neispravnost sredstava rada</v>
      </c>
      <c r="D59" s="25">
        <f t="shared" si="4"/>
        <v>0</v>
      </c>
    </row>
    <row r="60" spans="3:8" x14ac:dyDescent="0.25">
      <c r="C60" t="str">
        <f t="shared" si="5"/>
        <v>Neispravnost, klizavost i zakrčenost prolaza i površina s kojih se obavlja rad</v>
      </c>
      <c r="D60" s="25">
        <f t="shared" si="4"/>
        <v>0</v>
      </c>
    </row>
    <row r="61" spans="3:8" x14ac:dyDescent="0.25">
      <c r="C61" t="str">
        <f t="shared" si="5"/>
        <v>Pomanjakanje ili neispravnost zaštitnih ograda i drugih naprava za zaštitu radnika od pada</v>
      </c>
      <c r="D61" s="25">
        <f t="shared" si="4"/>
        <v>0</v>
      </c>
    </row>
    <row r="62" spans="3:8" x14ac:dyDescent="0.25">
      <c r="C62" t="str">
        <f t="shared" si="5"/>
        <v>Pomanjakanje ili neispravnost zaštitne naprave na oruđu za rad</v>
      </c>
      <c r="D62" s="25">
        <f t="shared" si="4"/>
        <v>0</v>
      </c>
    </row>
    <row r="63" spans="3:8" x14ac:dyDescent="0.25">
      <c r="C63" t="str">
        <f t="shared" si="5"/>
        <v>Pomanjkanje i neispravnost zaštite od slučajnog dodira dijelova pod naponom električne struje</v>
      </c>
      <c r="D63" s="25">
        <f t="shared" si="4"/>
        <v>0</v>
      </c>
    </row>
    <row r="64" spans="3:8" x14ac:dyDescent="0.25">
      <c r="C64" t="str">
        <f t="shared" si="5"/>
        <v>Pomanjkanje i neispravnost zaštite od opasnog dodirnog napona električne struje</v>
      </c>
      <c r="D64" s="25">
        <f t="shared" si="4"/>
        <v>0</v>
      </c>
    </row>
    <row r="65" spans="3:4" x14ac:dyDescent="0.25">
      <c r="C65" t="str">
        <f t="shared" si="5"/>
        <v>Pomanjkanje i neispravnost zaštite od atmosferskog pražnjenja</v>
      </c>
      <c r="D65" s="25">
        <f t="shared" si="4"/>
        <v>0</v>
      </c>
    </row>
    <row r="66" spans="3:4" x14ac:dyDescent="0.25">
      <c r="C66" t="str">
        <f t="shared" si="5"/>
        <v>Pomanjkanje i neispravnost zaštite od statičkog elektriciteta</v>
      </c>
      <c r="D66" s="25">
        <f t="shared" si="4"/>
        <v>0</v>
      </c>
    </row>
    <row r="67" spans="3:4" x14ac:dyDescent="0.25">
      <c r="C67" t="str">
        <f t="shared" si="5"/>
        <v>Pomanjkanje i neispravnost zaštite toplinske izolacije</v>
      </c>
      <c r="D67" s="25">
        <f t="shared" si="4"/>
        <v>0</v>
      </c>
    </row>
    <row r="68" spans="3:4" x14ac:dyDescent="0.25">
      <c r="C68" t="str">
        <f t="shared" si="5"/>
        <v>Neispravnost energ. instalacija i uređaja za sprovođenje plinova, para, tekućina komprim. zraka i dr.</v>
      </c>
      <c r="D68" s="25">
        <f t="shared" si="4"/>
        <v>0</v>
      </c>
    </row>
    <row r="69" spans="3:4" x14ac:dyDescent="0.25">
      <c r="C69" t="str">
        <f t="shared" si="5"/>
        <v>Neispravnost cijevnih vodova za sprovođenje kiselina, lužina i drugih otrovnih i jetkih tvari</v>
      </c>
      <c r="D69" s="25">
        <f t="shared" si="4"/>
        <v>0</v>
      </c>
    </row>
    <row r="70" spans="3:4" x14ac:dyDescent="0.25">
      <c r="C70" t="str">
        <f t="shared" si="5"/>
        <v>Pomanjakanje zaštite od požara i eksplozije</v>
      </c>
      <c r="D70" s="25">
        <f t="shared" si="4"/>
        <v>0</v>
      </c>
    </row>
    <row r="71" spans="3:4" x14ac:dyDescent="0.25">
      <c r="C71" t="str">
        <f t="shared" si="5"/>
        <v>Pomanjkanje zaštite od visoke ili niske temperature</v>
      </c>
      <c r="D71" s="25">
        <f t="shared" si="4"/>
        <v>0</v>
      </c>
    </row>
    <row r="72" spans="3:4" x14ac:dyDescent="0.25">
      <c r="C72" t="str">
        <f t="shared" si="5"/>
        <v>Pomanjkanje zaštite od toplinskog zračenja</v>
      </c>
      <c r="D72" s="25">
        <f t="shared" si="4"/>
        <v>0</v>
      </c>
    </row>
    <row r="73" spans="3:4" x14ac:dyDescent="0.25">
      <c r="C73" t="str">
        <f t="shared" si="5"/>
        <v>Pomanjkanje ili neispravnost zaštite od energije zračenja</v>
      </c>
      <c r="D73" s="25">
        <f t="shared" si="4"/>
        <v>0</v>
      </c>
    </row>
    <row r="74" spans="3:4" x14ac:dyDescent="0.25">
      <c r="C74" t="str">
        <f t="shared" si="5"/>
        <v>Pomanjkanje zaštite od buke i vibracije</v>
      </c>
      <c r="D74" s="25">
        <f t="shared" si="4"/>
        <v>0</v>
      </c>
    </row>
    <row r="75" spans="3:4" x14ac:dyDescent="0.25">
      <c r="C75" t="str">
        <f t="shared" si="5"/>
        <v>Pomanjk. ili neisp. zaštite od kem. faktora rad. okol. (otrov. i nadraž. plinova i para, otrovnih i štetnih dimova, prašine i magle, otrovnih jetkih i agresivnih tekućina i krutih agensa)</v>
      </c>
      <c r="D75" s="25">
        <f t="shared" si="4"/>
        <v>0</v>
      </c>
    </row>
    <row r="76" spans="3:4" x14ac:dyDescent="0.25">
      <c r="C76" t="str">
        <f t="shared" si="5"/>
        <v>Pomanjk. ili neispr. zaštite od biotičkih faktora radne okoline (bakterija, virusa, gljivica i parazita)</v>
      </c>
      <c r="D76" s="25">
        <f t="shared" si="4"/>
        <v>0</v>
      </c>
    </row>
    <row r="77" spans="3:4" x14ac:dyDescent="0.25">
      <c r="C77" t="str">
        <f t="shared" si="5"/>
        <v>Pomanjk. ili neispr. sigurnos. instrum., aparata i uređ. na sredstvima rada kao što su ventili sigurnosti, signalni, zvučni i optički uređaji, autom. elektron. i komp. uređaji za kontrolu i vođenje procesa d.n.</v>
      </c>
      <c r="D77" s="25">
        <f t="shared" si="4"/>
        <v>0</v>
      </c>
    </row>
    <row r="78" spans="3:4" x14ac:dyDescent="0.25">
      <c r="C78" t="str">
        <f t="shared" si="5"/>
        <v>Pomanjkanje odgovarajućeg osvjetljenja</v>
      </c>
      <c r="D78" s="25">
        <f t="shared" si="4"/>
        <v>0</v>
      </c>
    </row>
    <row r="79" spans="3:4" x14ac:dyDescent="0.25">
      <c r="C79" t="str">
        <f t="shared" si="5"/>
        <v>Pomanjkanje ili neispravnost ventilacije prostora</v>
      </c>
      <c r="D79" s="25">
        <f t="shared" si="4"/>
        <v>0</v>
      </c>
    </row>
    <row r="80" spans="3:4" x14ac:dyDescent="0.25">
      <c r="C80" t="str">
        <f t="shared" si="5"/>
        <v>Pomanjkanje ili neispravnost naprava za odstranjivanje štetnih plinova, para i prašine</v>
      </c>
      <c r="D80" s="25">
        <f t="shared" si="4"/>
        <v>0</v>
      </c>
    </row>
    <row r="81" spans="3:4" x14ac:dyDescent="0.25">
      <c r="C81" t="str">
        <f t="shared" si="5"/>
        <v>Poremećaji u tehnološkom procesu rada</v>
      </c>
      <c r="D81" s="25">
        <f t="shared" si="4"/>
        <v>0</v>
      </c>
    </row>
    <row r="82" spans="3:4" x14ac:dyDescent="0.25">
      <c r="C82" t="str">
        <f t="shared" si="5"/>
        <v>Ostala neprimijenjena osnovna pravila zaštite na radu koja nisu navedena pod oznakama 811 do 833</v>
      </c>
      <c r="D82" s="25">
        <f t="shared" si="4"/>
        <v>0</v>
      </c>
    </row>
  </sheetData>
  <mergeCells count="13">
    <mergeCell ref="D1:H1"/>
    <mergeCell ref="D4:D5"/>
    <mergeCell ref="H4:H5"/>
    <mergeCell ref="G4:G5"/>
    <mergeCell ref="F4:F5"/>
    <mergeCell ref="E4:E5"/>
    <mergeCell ref="A28:C28"/>
    <mergeCell ref="A1:A2"/>
    <mergeCell ref="B1:B2"/>
    <mergeCell ref="C1:C2"/>
    <mergeCell ref="A4:A5"/>
    <mergeCell ref="B4:B5"/>
    <mergeCell ref="C4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2" sqref="D2:H2"/>
    </sheetView>
  </sheetViews>
  <sheetFormatPr defaultRowHeight="15" x14ac:dyDescent="0.25"/>
  <cols>
    <col min="1" max="1" width="5.85546875" style="1" customWidth="1"/>
    <col min="2" max="2" width="6.7109375" style="1" customWidth="1"/>
    <col min="3" max="3" width="37.140625" style="1" customWidth="1"/>
    <col min="4" max="16384" width="9.140625" style="1"/>
  </cols>
  <sheetData>
    <row r="1" spans="1:8" ht="25.5" customHeight="1" x14ac:dyDescent="0.25">
      <c r="A1" s="173" t="s">
        <v>15</v>
      </c>
      <c r="B1" s="175" t="s">
        <v>28</v>
      </c>
      <c r="C1" s="175" t="s">
        <v>284</v>
      </c>
      <c r="D1" s="163" t="s">
        <v>14</v>
      </c>
      <c r="E1" s="163"/>
      <c r="F1" s="163"/>
      <c r="G1" s="163"/>
      <c r="H1" s="170"/>
    </row>
    <row r="2" spans="1:8" ht="15.75" customHeight="1" x14ac:dyDescent="0.25">
      <c r="A2" s="174"/>
      <c r="B2" s="176"/>
      <c r="C2" s="176"/>
      <c r="D2" s="2" t="str">
        <f>'Opći podaci'!C2</f>
        <v>2013.</v>
      </c>
      <c r="E2" s="2" t="str">
        <f>'Opći podaci'!D2</f>
        <v>2014.</v>
      </c>
      <c r="F2" s="2" t="str">
        <f>'Opći podaci'!E2</f>
        <v>2015.</v>
      </c>
      <c r="G2" s="2" t="str">
        <f>'Opći podaci'!F2</f>
        <v>2016.</v>
      </c>
      <c r="H2" s="3" t="str">
        <f>'Opći podaci'!G2</f>
        <v>2017.</v>
      </c>
    </row>
    <row r="3" spans="1:8" ht="25.5" x14ac:dyDescent="0.25">
      <c r="A3" s="4" t="s">
        <v>159</v>
      </c>
      <c r="B3" s="13">
        <v>851</v>
      </c>
      <c r="C3" s="10" t="s">
        <v>144</v>
      </c>
      <c r="D3" s="8"/>
      <c r="E3" s="8"/>
      <c r="F3" s="8"/>
      <c r="G3" s="8"/>
      <c r="H3" s="11"/>
    </row>
    <row r="4" spans="1:8" ht="25.5" x14ac:dyDescent="0.25">
      <c r="A4" s="4" t="s">
        <v>161</v>
      </c>
      <c r="B4" s="13">
        <v>852</v>
      </c>
      <c r="C4" s="10" t="s">
        <v>145</v>
      </c>
      <c r="D4" s="8"/>
      <c r="E4" s="8"/>
      <c r="F4" s="8"/>
      <c r="G4" s="8"/>
      <c r="H4" s="11"/>
    </row>
    <row r="5" spans="1:8" ht="38.25" x14ac:dyDescent="0.25">
      <c r="A5" s="4" t="s">
        <v>163</v>
      </c>
      <c r="B5" s="13">
        <v>853</v>
      </c>
      <c r="C5" s="10" t="s">
        <v>150</v>
      </c>
      <c r="D5" s="8"/>
      <c r="E5" s="8"/>
      <c r="F5" s="8"/>
      <c r="G5" s="8"/>
      <c r="H5" s="11"/>
    </row>
    <row r="6" spans="1:8" ht="38.25" x14ac:dyDescent="0.25">
      <c r="A6" s="4" t="s">
        <v>165</v>
      </c>
      <c r="B6" s="13">
        <v>854</v>
      </c>
      <c r="C6" s="10" t="s">
        <v>285</v>
      </c>
      <c r="D6" s="8"/>
      <c r="E6" s="8"/>
      <c r="F6" s="8"/>
      <c r="G6" s="8"/>
      <c r="H6" s="11"/>
    </row>
    <row r="7" spans="1:8" ht="25.5" x14ac:dyDescent="0.25">
      <c r="A7" s="4" t="s">
        <v>167</v>
      </c>
      <c r="B7" s="13">
        <v>855</v>
      </c>
      <c r="C7" s="10" t="s">
        <v>146</v>
      </c>
      <c r="D7" s="5"/>
      <c r="E7" s="5"/>
      <c r="F7" s="5"/>
      <c r="G7" s="5"/>
      <c r="H7" s="11"/>
    </row>
    <row r="8" spans="1:8" ht="38.25" x14ac:dyDescent="0.25">
      <c r="A8" s="4" t="s">
        <v>193</v>
      </c>
      <c r="B8" s="13">
        <v>856</v>
      </c>
      <c r="C8" s="10" t="s">
        <v>151</v>
      </c>
      <c r="D8" s="8"/>
      <c r="E8" s="8"/>
      <c r="F8" s="8"/>
      <c r="G8" s="5"/>
      <c r="H8" s="11"/>
    </row>
    <row r="9" spans="1:8" ht="25.5" x14ac:dyDescent="0.25">
      <c r="A9" s="4" t="s">
        <v>170</v>
      </c>
      <c r="B9" s="13">
        <v>857</v>
      </c>
      <c r="C9" s="10" t="s">
        <v>152</v>
      </c>
      <c r="D9" s="8"/>
      <c r="E9" s="8"/>
      <c r="F9" s="5"/>
      <c r="G9" s="8"/>
      <c r="H9" s="11"/>
    </row>
    <row r="10" spans="1:8" ht="38.25" x14ac:dyDescent="0.25">
      <c r="A10" s="4" t="s">
        <v>172</v>
      </c>
      <c r="B10" s="13">
        <v>858</v>
      </c>
      <c r="C10" s="10" t="s">
        <v>153</v>
      </c>
      <c r="D10" s="8"/>
      <c r="E10" s="8"/>
      <c r="F10" s="8"/>
      <c r="G10" s="8"/>
      <c r="H10" s="11"/>
    </row>
    <row r="11" spans="1:8" ht="15.75" x14ac:dyDescent="0.25">
      <c r="A11" s="4" t="s">
        <v>174</v>
      </c>
      <c r="B11" s="13">
        <v>859</v>
      </c>
      <c r="C11" s="10" t="s">
        <v>147</v>
      </c>
      <c r="D11" s="8"/>
      <c r="E11" s="8"/>
      <c r="F11" s="8"/>
      <c r="G11" s="8"/>
      <c r="H11" s="11"/>
    </row>
    <row r="12" spans="1:8" ht="51" x14ac:dyDescent="0.25">
      <c r="A12" s="4" t="s">
        <v>194</v>
      </c>
      <c r="B12" s="13">
        <v>860</v>
      </c>
      <c r="C12" s="10" t="s">
        <v>154</v>
      </c>
      <c r="D12" s="8"/>
      <c r="E12" s="5"/>
      <c r="F12" s="8"/>
      <c r="G12" s="5"/>
      <c r="H12" s="11"/>
    </row>
    <row r="13" spans="1:8" ht="38.25" x14ac:dyDescent="0.25">
      <c r="A13" s="4" t="s">
        <v>195</v>
      </c>
      <c r="B13" s="13">
        <v>870</v>
      </c>
      <c r="C13" s="10" t="s">
        <v>155</v>
      </c>
      <c r="D13" s="5"/>
      <c r="E13" s="5"/>
      <c r="F13" s="5"/>
      <c r="G13" s="5"/>
      <c r="H13" s="9"/>
    </row>
    <row r="14" spans="1:8" x14ac:dyDescent="0.25">
      <c r="A14" s="4" t="s">
        <v>196</v>
      </c>
      <c r="B14" s="13">
        <v>880</v>
      </c>
      <c r="C14" s="10" t="s">
        <v>148</v>
      </c>
      <c r="D14" s="5"/>
      <c r="E14" s="5"/>
      <c r="F14" s="5"/>
      <c r="G14" s="5"/>
      <c r="H14" s="9"/>
    </row>
    <row r="15" spans="1:8" ht="15.75" x14ac:dyDescent="0.25">
      <c r="A15" s="4" t="s">
        <v>197</v>
      </c>
      <c r="B15" s="13">
        <v>891</v>
      </c>
      <c r="C15" s="10" t="s">
        <v>149</v>
      </c>
      <c r="D15" s="8"/>
      <c r="E15" s="5"/>
      <c r="F15" s="5"/>
      <c r="G15" s="5"/>
      <c r="H15" s="9"/>
    </row>
    <row r="16" spans="1:8" ht="15.75" thickBot="1" x14ac:dyDescent="0.3">
      <c r="A16" s="171" t="s">
        <v>27</v>
      </c>
      <c r="B16" s="172"/>
      <c r="C16" s="172"/>
      <c r="D16" s="17">
        <f>D3+D4+D5+D6+D7+D8+D9+D10+D11+D12+D13+D14+D15</f>
        <v>0</v>
      </c>
      <c r="E16" s="77">
        <f>E3+E4+E5+E6+E7+E8+E9+E10+E11+E12+E13+E14+E15</f>
        <v>0</v>
      </c>
      <c r="F16" s="77">
        <f>F3+F4+F5+F6+F7+F8+F9+F10+F11+F12+F13+F14+F15</f>
        <v>0</v>
      </c>
      <c r="G16" s="77">
        <f>G3+G4+G5+G6+G7+G8+G9+G10+G11+G12+G13+G14+G15</f>
        <v>0</v>
      </c>
      <c r="H16" s="77">
        <f>H3+H4+H5+H6+H7+H8+H9+H10+H11+H12+H13+H14+H15</f>
        <v>0</v>
      </c>
    </row>
    <row r="19" spans="3:8" x14ac:dyDescent="0.25">
      <c r="D19" s="1" t="str">
        <f>D2</f>
        <v>2013.</v>
      </c>
      <c r="E19" s="1" t="str">
        <f>E2</f>
        <v>2014.</v>
      </c>
      <c r="F19" s="1" t="str">
        <f>F2</f>
        <v>2015.</v>
      </c>
      <c r="G19" s="1" t="str">
        <f>G2</f>
        <v>2016.</v>
      </c>
      <c r="H19" s="1" t="str">
        <f>H2</f>
        <v>2017.</v>
      </c>
    </row>
    <row r="20" spans="3:8" x14ac:dyDescent="0.25">
      <c r="C20" s="1" t="str">
        <f t="shared" ref="C20:H32" si="0">C3</f>
        <v>Pomanjkanje posebnog uvjeta radnika u pogledu dobi života</v>
      </c>
      <c r="D20" s="1">
        <f t="shared" si="0"/>
        <v>0</v>
      </c>
      <c r="E20" s="1">
        <f t="shared" si="0"/>
        <v>0</v>
      </c>
      <c r="F20" s="1">
        <f t="shared" si="0"/>
        <v>0</v>
      </c>
      <c r="G20" s="1">
        <f t="shared" si="0"/>
        <v>0</v>
      </c>
      <c r="H20" s="1">
        <f t="shared" si="0"/>
        <v>0</v>
      </c>
    </row>
    <row r="21" spans="3:8" x14ac:dyDescent="0.25">
      <c r="C21" s="1" t="str">
        <f t="shared" si="0"/>
        <v>Pomanjkanje posebnog uvjeta radnika u pogledu stručne sposobnosti</v>
      </c>
      <c r="D21" s="1">
        <f t="shared" si="0"/>
        <v>0</v>
      </c>
      <c r="E21" s="1">
        <v>0</v>
      </c>
      <c r="F21" s="1">
        <f t="shared" si="0"/>
        <v>0</v>
      </c>
      <c r="G21" s="1">
        <f t="shared" si="0"/>
        <v>0</v>
      </c>
      <c r="H21" s="1">
        <f t="shared" si="0"/>
        <v>0</v>
      </c>
    </row>
    <row r="22" spans="3:8" x14ac:dyDescent="0.25">
      <c r="C22" s="1" t="str">
        <f t="shared" si="0"/>
        <v>Pomanjkanje posebnog uvjeta radnika u pogledu zdravstvenog, tjelesnog ili psihičkog stanja</v>
      </c>
      <c r="D22" s="1">
        <f t="shared" si="0"/>
        <v>0</v>
      </c>
      <c r="E22" s="1">
        <v>0</v>
      </c>
      <c r="F22" s="1">
        <f t="shared" si="0"/>
        <v>0</v>
      </c>
      <c r="G22" s="1">
        <f t="shared" si="0"/>
        <v>0</v>
      </c>
      <c r="H22" s="1">
        <f t="shared" si="0"/>
        <v>0</v>
      </c>
    </row>
    <row r="23" spans="3:8" x14ac:dyDescent="0.25">
      <c r="C23" s="1" t="str">
        <f t="shared" si="0"/>
        <v>Pomanjkanje posebnog uvjeta radnika u pogledu psihofiziološke i psihičke sposobnosti</v>
      </c>
      <c r="D23" s="1">
        <v>0</v>
      </c>
      <c r="E23" s="1">
        <v>0</v>
      </c>
      <c r="F23" s="1">
        <f t="shared" si="0"/>
        <v>0</v>
      </c>
      <c r="G23" s="1">
        <f t="shared" si="0"/>
        <v>0</v>
      </c>
      <c r="H23" s="1">
        <f t="shared" si="0"/>
        <v>0</v>
      </c>
    </row>
    <row r="24" spans="3:8" x14ac:dyDescent="0.25">
      <c r="C24" s="1" t="str">
        <f t="shared" si="0"/>
        <v>Izvođenje radne operacije na način protivan pravilima zaštite na radu</v>
      </c>
      <c r="D24" s="1">
        <f t="shared" si="0"/>
        <v>0</v>
      </c>
      <c r="E24" s="1">
        <f t="shared" si="0"/>
        <v>0</v>
      </c>
      <c r="F24" s="1">
        <v>0</v>
      </c>
      <c r="G24" s="1">
        <f t="shared" si="0"/>
        <v>0</v>
      </c>
      <c r="H24" s="1">
        <f t="shared" si="0"/>
        <v>0</v>
      </c>
    </row>
    <row r="25" spans="3:8" x14ac:dyDescent="0.25">
      <c r="C25" s="1" t="str">
        <f t="shared" si="0"/>
        <v>Izvođenje radne operacije bez upotrebe odgovarajućeg osobnog zaštitnog sredstva ili s neispravnim osobnim zaštitnim sredstvom</v>
      </c>
      <c r="D25" s="1">
        <v>0</v>
      </c>
      <c r="E25" s="1">
        <f t="shared" si="0"/>
        <v>0</v>
      </c>
      <c r="F25" s="1">
        <f t="shared" si="0"/>
        <v>0</v>
      </c>
      <c r="G25" s="1">
        <f t="shared" si="0"/>
        <v>0</v>
      </c>
      <c r="H25" s="1">
        <f t="shared" si="0"/>
        <v>0</v>
      </c>
    </row>
    <row r="26" spans="3:8" x14ac:dyDescent="0.25">
      <c r="C26" s="1" t="str">
        <f t="shared" si="0"/>
        <v>Zamor radnika zbog teškog ili prekovremenog rada, nedovoljnog odmora i sl.</v>
      </c>
      <c r="D26" s="1">
        <f t="shared" si="0"/>
        <v>0</v>
      </c>
      <c r="E26" s="1">
        <f t="shared" si="0"/>
        <v>0</v>
      </c>
      <c r="F26" s="1">
        <f t="shared" si="0"/>
        <v>0</v>
      </c>
      <c r="G26" s="1">
        <f t="shared" si="0"/>
        <v>0</v>
      </c>
      <c r="H26" s="1">
        <f t="shared" si="0"/>
        <v>0</v>
      </c>
    </row>
    <row r="27" spans="3:8" x14ac:dyDescent="0.25">
      <c r="C27" s="1" t="str">
        <f t="shared" si="0"/>
        <v>Rad radnika bez razrađene tehnologije rada i posebnih uputa kod izvođenja složenih poslova i radnih zadataka</v>
      </c>
      <c r="D27" s="1">
        <f t="shared" si="0"/>
        <v>0</v>
      </c>
      <c r="E27" s="1">
        <f t="shared" si="0"/>
        <v>0</v>
      </c>
      <c r="F27" s="1">
        <f t="shared" si="0"/>
        <v>0</v>
      </c>
      <c r="G27" s="1">
        <f t="shared" si="0"/>
        <v>0</v>
      </c>
      <c r="H27" s="1">
        <f t="shared" si="0"/>
        <v>0</v>
      </c>
    </row>
    <row r="28" spans="3:8" x14ac:dyDescent="0.25">
      <c r="C28" s="1" t="str">
        <f t="shared" si="0"/>
        <v>Loša organizacija rada</v>
      </c>
      <c r="D28" s="1">
        <f t="shared" si="0"/>
        <v>0</v>
      </c>
      <c r="E28" s="1">
        <f t="shared" si="0"/>
        <v>0</v>
      </c>
      <c r="F28" s="1">
        <f t="shared" si="0"/>
        <v>0</v>
      </c>
      <c r="G28" s="1">
        <f t="shared" si="0"/>
        <v>0</v>
      </c>
      <c r="H28" s="1">
        <f t="shared" si="0"/>
        <v>0</v>
      </c>
    </row>
    <row r="29" spans="3:8" x14ac:dyDescent="0.25">
      <c r="C29" s="1" t="str">
        <f t="shared" si="0"/>
        <v>Akutne i kronične bolesti (posljedica poremećaja funkcije organa, uzimanje alkohola, fizički nedostaci, grčevi, vrtoglavice i dr.)</v>
      </c>
      <c r="D29" s="1">
        <f t="shared" si="0"/>
        <v>0</v>
      </c>
      <c r="E29" s="1">
        <f t="shared" si="0"/>
        <v>0</v>
      </c>
      <c r="F29" s="1">
        <f t="shared" si="0"/>
        <v>0</v>
      </c>
      <c r="G29" s="1">
        <f t="shared" si="0"/>
        <v>0</v>
      </c>
      <c r="H29" s="1">
        <f t="shared" si="0"/>
        <v>0</v>
      </c>
    </row>
    <row r="30" spans="3:8" x14ac:dyDescent="0.25">
      <c r="C30" s="1" t="str">
        <f t="shared" si="0"/>
        <v>Ostala neprimijenjena posebna pravila zaštite na radu koja nisu navedena pod oznakama 851 do 860</v>
      </c>
      <c r="D30" s="1">
        <f t="shared" si="0"/>
        <v>0</v>
      </c>
      <c r="E30" s="1">
        <f t="shared" si="0"/>
        <v>0</v>
      </c>
      <c r="F30" s="1">
        <f t="shared" si="0"/>
        <v>0</v>
      </c>
      <c r="G30" s="1">
        <f t="shared" si="0"/>
        <v>0</v>
      </c>
      <c r="H30" s="1">
        <f t="shared" si="0"/>
        <v>0</v>
      </c>
    </row>
    <row r="31" spans="3:8" x14ac:dyDescent="0.25">
      <c r="C31" s="1" t="str">
        <f t="shared" si="0"/>
        <v>Protupravno djelovanje treće osobe</v>
      </c>
      <c r="D31" s="1">
        <f t="shared" si="0"/>
        <v>0</v>
      </c>
      <c r="E31" s="1">
        <f t="shared" si="0"/>
        <v>0</v>
      </c>
      <c r="F31" s="1">
        <f t="shared" si="0"/>
        <v>0</v>
      </c>
      <c r="G31" s="1">
        <f t="shared" si="0"/>
        <v>0</v>
      </c>
      <c r="H31" s="1">
        <f t="shared" si="0"/>
        <v>0</v>
      </c>
    </row>
    <row r="32" spans="3:8" x14ac:dyDescent="0.25">
      <c r="C32" s="1" t="str">
        <f t="shared" si="0"/>
        <v>Viša sila</v>
      </c>
      <c r="D32" s="1">
        <f t="shared" si="0"/>
        <v>0</v>
      </c>
      <c r="E32" s="1">
        <f t="shared" si="0"/>
        <v>0</v>
      </c>
      <c r="F32" s="1">
        <f t="shared" si="0"/>
        <v>0</v>
      </c>
      <c r="G32" s="1">
        <f t="shared" si="0"/>
        <v>0</v>
      </c>
      <c r="H32" s="1">
        <f t="shared" si="0"/>
        <v>0</v>
      </c>
    </row>
    <row r="33" spans="4:8" x14ac:dyDescent="0.25">
      <c r="D33" s="1">
        <f>SUM(D20:D32)</f>
        <v>0</v>
      </c>
      <c r="E33" s="1">
        <f>SUM(E20:E32)</f>
        <v>0</v>
      </c>
      <c r="F33" s="1">
        <f>SUM(F20:F32)</f>
        <v>0</v>
      </c>
      <c r="G33" s="1">
        <f>SUM(G20:G32)</f>
        <v>0</v>
      </c>
      <c r="H33" s="1">
        <f>SUM(H20:H32)</f>
        <v>0</v>
      </c>
    </row>
  </sheetData>
  <mergeCells count="5">
    <mergeCell ref="A16:C16"/>
    <mergeCell ref="A1:A2"/>
    <mergeCell ref="B1:B2"/>
    <mergeCell ref="D1:H1"/>
    <mergeCell ref="C1:C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O31" sqref="O31"/>
    </sheetView>
  </sheetViews>
  <sheetFormatPr defaultRowHeight="15" x14ac:dyDescent="0.25"/>
  <sheetData>
    <row r="1" spans="1:12" x14ac:dyDescent="0.25">
      <c r="A1" s="26" t="s">
        <v>156</v>
      </c>
      <c r="B1" s="27">
        <v>101</v>
      </c>
      <c r="C1" s="27">
        <v>102</v>
      </c>
      <c r="D1" s="27">
        <v>103</v>
      </c>
      <c r="E1" s="27">
        <v>104</v>
      </c>
      <c r="F1" s="27">
        <v>105</v>
      </c>
      <c r="G1" s="27">
        <v>106</v>
      </c>
      <c r="H1" s="27">
        <v>107</v>
      </c>
      <c r="I1" s="27">
        <v>108</v>
      </c>
      <c r="J1" s="27">
        <v>109</v>
      </c>
      <c r="K1" s="27">
        <v>110</v>
      </c>
      <c r="L1" s="28">
        <v>111</v>
      </c>
    </row>
    <row r="2" spans="1:12" ht="25.5" x14ac:dyDescent="0.25">
      <c r="A2" s="29" t="s">
        <v>157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 x14ac:dyDescent="0.25">
      <c r="A3" s="30" t="s">
        <v>156</v>
      </c>
      <c r="B3" s="13">
        <v>112</v>
      </c>
      <c r="C3" s="13">
        <v>113</v>
      </c>
      <c r="D3" s="13">
        <v>114</v>
      </c>
      <c r="E3" s="13">
        <v>115</v>
      </c>
      <c r="F3" s="13">
        <v>116</v>
      </c>
      <c r="G3" s="13">
        <v>117</v>
      </c>
      <c r="H3" s="13">
        <v>118</v>
      </c>
      <c r="I3" s="13">
        <v>150</v>
      </c>
      <c r="J3" s="13">
        <v>201</v>
      </c>
      <c r="K3" s="13">
        <v>202</v>
      </c>
      <c r="L3" s="14">
        <v>203</v>
      </c>
    </row>
    <row r="4" spans="1:12" ht="25.5" x14ac:dyDescent="0.25">
      <c r="A4" s="29" t="s">
        <v>157</v>
      </c>
      <c r="B4" s="103"/>
      <c r="C4" s="103"/>
      <c r="D4" s="103"/>
      <c r="E4" s="103"/>
      <c r="F4" s="103"/>
      <c r="G4" s="97"/>
      <c r="H4" s="103"/>
      <c r="I4" s="103"/>
      <c r="J4" s="103"/>
      <c r="K4" s="97"/>
      <c r="L4" s="104"/>
    </row>
    <row r="5" spans="1:12" x14ac:dyDescent="0.25">
      <c r="A5" s="30" t="s">
        <v>156</v>
      </c>
      <c r="B5" s="13">
        <v>204</v>
      </c>
      <c r="C5" s="13">
        <v>205</v>
      </c>
      <c r="D5" s="13">
        <v>206</v>
      </c>
      <c r="E5" s="13">
        <v>207</v>
      </c>
      <c r="F5" s="13">
        <v>208</v>
      </c>
      <c r="G5" s="13">
        <v>250</v>
      </c>
      <c r="H5" s="13">
        <v>301</v>
      </c>
      <c r="I5" s="13">
        <v>302</v>
      </c>
      <c r="J5" s="13">
        <v>303</v>
      </c>
      <c r="K5" s="13">
        <v>304</v>
      </c>
      <c r="L5" s="14">
        <v>305</v>
      </c>
    </row>
    <row r="6" spans="1:12" ht="25.5" x14ac:dyDescent="0.25">
      <c r="A6" s="29" t="s">
        <v>157</v>
      </c>
      <c r="B6" s="103"/>
      <c r="C6" s="103"/>
      <c r="D6" s="103"/>
      <c r="E6" s="103"/>
      <c r="F6" s="97"/>
      <c r="G6" s="103"/>
      <c r="H6" s="103"/>
      <c r="I6" s="103"/>
      <c r="J6" s="103"/>
      <c r="K6" s="103"/>
      <c r="L6" s="104"/>
    </row>
    <row r="7" spans="1:12" x14ac:dyDescent="0.25">
      <c r="A7" s="30" t="s">
        <v>156</v>
      </c>
      <c r="B7" s="13">
        <v>306</v>
      </c>
      <c r="C7" s="13">
        <v>307</v>
      </c>
      <c r="D7" s="13">
        <v>308</v>
      </c>
      <c r="E7" s="13">
        <v>309</v>
      </c>
      <c r="F7" s="13">
        <v>350</v>
      </c>
      <c r="G7" s="13">
        <v>401</v>
      </c>
      <c r="H7" s="13">
        <v>402</v>
      </c>
      <c r="I7" s="13">
        <v>403</v>
      </c>
      <c r="J7" s="13">
        <v>404</v>
      </c>
      <c r="K7" s="13">
        <v>405</v>
      </c>
      <c r="L7" s="14">
        <v>406</v>
      </c>
    </row>
    <row r="8" spans="1:12" ht="25.5" x14ac:dyDescent="0.25">
      <c r="A8" s="29" t="s">
        <v>157</v>
      </c>
      <c r="B8" s="103"/>
      <c r="C8" s="97"/>
      <c r="D8" s="103"/>
      <c r="E8" s="97"/>
      <c r="F8" s="97"/>
      <c r="G8" s="103"/>
      <c r="H8" s="103"/>
      <c r="I8" s="103"/>
      <c r="J8" s="103"/>
      <c r="K8" s="103"/>
      <c r="L8" s="104"/>
    </row>
    <row r="9" spans="1:12" x14ac:dyDescent="0.25">
      <c r="A9" s="30" t="s">
        <v>156</v>
      </c>
      <c r="B9" s="13">
        <v>407</v>
      </c>
      <c r="C9" s="13">
        <v>408</v>
      </c>
      <c r="D9" s="13">
        <v>409</v>
      </c>
      <c r="E9" s="13">
        <v>450</v>
      </c>
      <c r="F9" s="13">
        <v>501</v>
      </c>
      <c r="G9" s="13">
        <v>502</v>
      </c>
      <c r="H9" s="13">
        <v>503</v>
      </c>
      <c r="I9" s="13">
        <v>504</v>
      </c>
      <c r="J9" s="13">
        <v>505</v>
      </c>
      <c r="K9" s="13">
        <v>506</v>
      </c>
      <c r="L9" s="14">
        <v>507</v>
      </c>
    </row>
    <row r="10" spans="1:12" ht="25.5" x14ac:dyDescent="0.25">
      <c r="A10" s="29" t="s">
        <v>157</v>
      </c>
      <c r="B10" s="103"/>
      <c r="C10" s="103"/>
      <c r="D10" s="103"/>
      <c r="E10" s="103"/>
      <c r="F10" s="103"/>
      <c r="G10" s="97"/>
      <c r="H10" s="103"/>
      <c r="I10" s="97"/>
      <c r="J10" s="103"/>
      <c r="K10" s="103"/>
      <c r="L10" s="104"/>
    </row>
    <row r="11" spans="1:12" ht="15.75" customHeight="1" x14ac:dyDescent="0.25">
      <c r="A11" s="30" t="s">
        <v>156</v>
      </c>
      <c r="B11" s="13">
        <v>508</v>
      </c>
      <c r="C11" s="13">
        <v>550</v>
      </c>
      <c r="D11" s="13">
        <v>601</v>
      </c>
      <c r="E11" s="13">
        <v>602</v>
      </c>
      <c r="F11" s="13">
        <v>603</v>
      </c>
      <c r="G11" s="13">
        <v>604</v>
      </c>
      <c r="H11" s="13">
        <v>650</v>
      </c>
      <c r="I11" s="13">
        <v>700</v>
      </c>
      <c r="J11" s="8"/>
      <c r="K11" s="8"/>
      <c r="L11" s="11"/>
    </row>
    <row r="12" spans="1:12" ht="26.25" thickBot="1" x14ac:dyDescent="0.3">
      <c r="A12" s="31" t="s">
        <v>157</v>
      </c>
      <c r="B12" s="107"/>
      <c r="C12" s="98"/>
      <c r="D12" s="107"/>
      <c r="E12" s="107"/>
      <c r="F12" s="98"/>
      <c r="G12" s="107"/>
      <c r="H12" s="107"/>
      <c r="I12" s="98"/>
      <c r="J12" s="107"/>
      <c r="K12" s="107"/>
      <c r="L12" s="108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U25" sqref="U25"/>
    </sheetView>
  </sheetViews>
  <sheetFormatPr defaultRowHeight="15" x14ac:dyDescent="0.25"/>
  <cols>
    <col min="2" max="2" width="26.7109375" customWidth="1"/>
  </cols>
  <sheetData>
    <row r="1" spans="1:7" x14ac:dyDescent="0.25">
      <c r="A1" s="165" t="s">
        <v>15</v>
      </c>
      <c r="B1" s="163" t="s">
        <v>158</v>
      </c>
      <c r="C1" s="163" t="s">
        <v>14</v>
      </c>
      <c r="D1" s="163"/>
      <c r="E1" s="163"/>
      <c r="F1" s="163"/>
      <c r="G1" s="170"/>
    </row>
    <row r="2" spans="1:7" ht="28.5" customHeight="1" x14ac:dyDescent="0.25">
      <c r="A2" s="166"/>
      <c r="B2" s="164"/>
      <c r="C2" s="2" t="str">
        <f>'Opći podaci'!C2</f>
        <v>2013.</v>
      </c>
      <c r="D2" s="2" t="str">
        <f>'Opći podaci'!D2</f>
        <v>2014.</v>
      </c>
      <c r="E2" s="2" t="str">
        <f>'Opći podaci'!E2</f>
        <v>2015.</v>
      </c>
      <c r="F2" s="2" t="str">
        <f>'Opći podaci'!F2</f>
        <v>2016.</v>
      </c>
      <c r="G2" s="3" t="str">
        <f>'Opći podaci'!G2</f>
        <v>2017.</v>
      </c>
    </row>
    <row r="3" spans="1:7" x14ac:dyDescent="0.25">
      <c r="A3" s="4" t="s">
        <v>159</v>
      </c>
      <c r="B3" s="10" t="s">
        <v>160</v>
      </c>
      <c r="C3" s="79"/>
      <c r="D3" s="5"/>
      <c r="E3" s="5"/>
      <c r="F3" s="5"/>
      <c r="G3" s="9"/>
    </row>
    <row r="4" spans="1:7" x14ac:dyDescent="0.25">
      <c r="A4" s="4" t="s">
        <v>161</v>
      </c>
      <c r="B4" s="10" t="s">
        <v>162</v>
      </c>
      <c r="C4" s="79"/>
      <c r="D4" s="5"/>
      <c r="E4" s="5"/>
      <c r="F4" s="5"/>
      <c r="G4" s="9"/>
    </row>
    <row r="5" spans="1:7" x14ac:dyDescent="0.25">
      <c r="A5" s="4" t="s">
        <v>163</v>
      </c>
      <c r="B5" s="10" t="s">
        <v>164</v>
      </c>
      <c r="C5" s="79"/>
      <c r="D5" s="5"/>
      <c r="E5" s="5"/>
      <c r="F5" s="5"/>
      <c r="G5" s="9"/>
    </row>
    <row r="6" spans="1:7" x14ac:dyDescent="0.25">
      <c r="A6" s="4" t="s">
        <v>165</v>
      </c>
      <c r="B6" s="10" t="s">
        <v>166</v>
      </c>
      <c r="C6" s="79"/>
      <c r="D6" s="5"/>
      <c r="E6" s="5"/>
      <c r="F6" s="5"/>
      <c r="G6" s="9"/>
    </row>
    <row r="7" spans="1:7" ht="25.5" x14ac:dyDescent="0.25">
      <c r="A7" s="4" t="s">
        <v>167</v>
      </c>
      <c r="B7" s="10" t="s">
        <v>168</v>
      </c>
      <c r="C7" s="79"/>
      <c r="D7" s="5"/>
      <c r="E7" s="5"/>
      <c r="F7" s="5"/>
      <c r="G7" s="9"/>
    </row>
    <row r="8" spans="1:7" ht="15.75" x14ac:dyDescent="0.25">
      <c r="A8" s="4" t="s">
        <v>193</v>
      </c>
      <c r="B8" s="10" t="s">
        <v>169</v>
      </c>
      <c r="C8" s="79"/>
      <c r="D8" s="8"/>
      <c r="E8" s="5"/>
      <c r="F8" s="5"/>
      <c r="G8" s="11"/>
    </row>
    <row r="9" spans="1:7" ht="25.5" x14ac:dyDescent="0.25">
      <c r="A9" s="4" t="s">
        <v>170</v>
      </c>
      <c r="B9" s="10" t="s">
        <v>171</v>
      </c>
      <c r="C9" s="79"/>
      <c r="D9" s="79"/>
      <c r="E9" s="79"/>
      <c r="F9" s="8"/>
      <c r="G9" s="11"/>
    </row>
    <row r="10" spans="1:7" ht="25.5" x14ac:dyDescent="0.25">
      <c r="A10" s="4" t="s">
        <v>172</v>
      </c>
      <c r="B10" s="10" t="s">
        <v>173</v>
      </c>
      <c r="C10" s="75"/>
      <c r="D10" s="5"/>
      <c r="E10" s="5"/>
      <c r="F10" s="5"/>
      <c r="G10" s="11"/>
    </row>
    <row r="11" spans="1:7" ht="25.5" x14ac:dyDescent="0.25">
      <c r="A11" s="4" t="s">
        <v>174</v>
      </c>
      <c r="B11" s="10" t="s">
        <v>175</v>
      </c>
      <c r="C11" s="79"/>
      <c r="D11" s="5"/>
      <c r="E11" s="5"/>
      <c r="F11" s="5"/>
      <c r="G11" s="9"/>
    </row>
    <row r="12" spans="1:7" ht="15.75" thickBot="1" x14ac:dyDescent="0.3">
      <c r="A12" s="171" t="s">
        <v>27</v>
      </c>
      <c r="B12" s="172"/>
      <c r="C12" s="17">
        <f>'Opći podaci'!C6</f>
        <v>0</v>
      </c>
      <c r="D12" s="17">
        <f>'Opći podaci'!D6</f>
        <v>0</v>
      </c>
      <c r="E12" s="17">
        <f>'Opći podaci'!E6</f>
        <v>0</v>
      </c>
      <c r="F12" s="17">
        <f>'Opći podaci'!F6</f>
        <v>0</v>
      </c>
      <c r="G12" s="18">
        <f>'Opći podaci'!G6</f>
        <v>0</v>
      </c>
    </row>
    <row r="13" spans="1:7" x14ac:dyDescent="0.25">
      <c r="C13">
        <f>C3+C4+C5+C6+C7+C8+C9+C10+C11</f>
        <v>0</v>
      </c>
      <c r="D13">
        <f>D3+D4+D5+D6+D7+D8+D9+D10+D11</f>
        <v>0</v>
      </c>
      <c r="E13">
        <f>E3+E4+E5+E6+E7+E8+E9+E10+E11</f>
        <v>0</v>
      </c>
      <c r="F13">
        <f>F3+F4+F5+F6+F7+F8+F9+F10+F11</f>
        <v>0</v>
      </c>
      <c r="G13">
        <f>G3+G4+G5+G6+G7+G8+G9+G10+G11</f>
        <v>0</v>
      </c>
    </row>
    <row r="16" spans="1:7" x14ac:dyDescent="0.25">
      <c r="C16" t="str">
        <f t="shared" ref="B16:G25" si="0">C2</f>
        <v>2013.</v>
      </c>
      <c r="D16" t="str">
        <f t="shared" si="0"/>
        <v>2014.</v>
      </c>
      <c r="E16" t="str">
        <f t="shared" si="0"/>
        <v>2015.</v>
      </c>
      <c r="F16" t="str">
        <f t="shared" si="0"/>
        <v>2016.</v>
      </c>
      <c r="G16" t="str">
        <f t="shared" si="0"/>
        <v>2017.</v>
      </c>
    </row>
    <row r="17" spans="2:7" x14ac:dyDescent="0.25">
      <c r="B17" t="str">
        <f t="shared" si="0"/>
        <v>Pad radnika</v>
      </c>
      <c r="C17">
        <f t="shared" si="0"/>
        <v>0</v>
      </c>
      <c r="D17">
        <f t="shared" si="0"/>
        <v>0</v>
      </c>
      <c r="E17">
        <f t="shared" si="0"/>
        <v>0</v>
      </c>
      <c r="F17">
        <f t="shared" si="0"/>
        <v>0</v>
      </c>
      <c r="G17">
        <f t="shared" si="0"/>
        <v>0</v>
      </c>
    </row>
    <row r="18" spans="2:7" x14ac:dyDescent="0.25">
      <c r="B18" t="str">
        <f t="shared" si="0"/>
        <v>Pad predmeta na radnika</v>
      </c>
      <c r="C18">
        <f t="shared" si="0"/>
        <v>0</v>
      </c>
      <c r="D18">
        <f t="shared" si="0"/>
        <v>0</v>
      </c>
      <c r="E18">
        <f t="shared" si="0"/>
        <v>0</v>
      </c>
      <c r="F18">
        <f t="shared" si="0"/>
        <v>0</v>
      </c>
      <c r="G18">
        <f t="shared" si="0"/>
        <v>0</v>
      </c>
    </row>
    <row r="19" spans="2:7" x14ac:dyDescent="0.25">
      <c r="B19" t="str">
        <f t="shared" si="0"/>
        <v>Sudar radnika s predmetima</v>
      </c>
      <c r="C19">
        <f t="shared" si="0"/>
        <v>0</v>
      </c>
      <c r="D19">
        <f t="shared" si="0"/>
        <v>0</v>
      </c>
      <c r="E19">
        <f t="shared" si="0"/>
        <v>0</v>
      </c>
      <c r="F19">
        <f t="shared" si="0"/>
        <v>0</v>
      </c>
      <c r="G19">
        <f t="shared" si="0"/>
        <v>0</v>
      </c>
    </row>
    <row r="20" spans="2:7" x14ac:dyDescent="0.25">
      <c r="B20" t="str">
        <f t="shared" si="0"/>
        <v>Uklještenje tijela radnika</v>
      </c>
      <c r="C20">
        <f t="shared" si="0"/>
        <v>0</v>
      </c>
      <c r="D20">
        <f t="shared" si="0"/>
        <v>0</v>
      </c>
      <c r="E20">
        <f t="shared" si="0"/>
        <v>0</v>
      </c>
      <c r="F20">
        <f t="shared" si="0"/>
        <v>0</v>
      </c>
      <c r="G20">
        <f t="shared" si="0"/>
        <v>0</v>
      </c>
    </row>
    <row r="21" spans="2:7" x14ac:dyDescent="0.25">
      <c r="B21" t="str">
        <f t="shared" si="0"/>
        <v>Prekomjerna tjelesna naprezanja ili pogrešni pokreti radnika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</row>
    <row r="22" spans="2:7" x14ac:dyDescent="0.25">
      <c r="B22" t="str">
        <f t="shared" si="0"/>
        <v>Izloženost radnika</v>
      </c>
      <c r="C22">
        <f t="shared" si="0"/>
        <v>0</v>
      </c>
      <c r="D22">
        <f t="shared" si="0"/>
        <v>0</v>
      </c>
      <c r="E22">
        <f t="shared" si="0"/>
        <v>0</v>
      </c>
      <c r="F22">
        <f t="shared" si="0"/>
        <v>0</v>
      </c>
      <c r="G22">
        <f t="shared" si="0"/>
        <v>0</v>
      </c>
    </row>
    <row r="23" spans="2:7" x14ac:dyDescent="0.25">
      <c r="B23" t="str">
        <f t="shared" si="0"/>
        <v>Dodir radnika s predmetom pod naponom električne struje</v>
      </c>
      <c r="C23">
        <f t="shared" si="0"/>
        <v>0</v>
      </c>
      <c r="D23">
        <f t="shared" si="0"/>
        <v>0</v>
      </c>
      <c r="E23">
        <f t="shared" si="0"/>
        <v>0</v>
      </c>
      <c r="F23">
        <f t="shared" si="0"/>
        <v>0</v>
      </c>
      <c r="G23">
        <f t="shared" si="0"/>
        <v>0</v>
      </c>
    </row>
    <row r="24" spans="2:7" x14ac:dyDescent="0.25">
      <c r="B24" t="str">
        <f t="shared" si="0"/>
        <v>Utjecaj štetnih materija ili radijacija na radnika</v>
      </c>
      <c r="C24">
        <f t="shared" si="0"/>
        <v>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</row>
    <row r="25" spans="2:7" x14ac:dyDescent="0.25">
      <c r="B25" t="str">
        <f t="shared" si="0"/>
        <v>Ostali načini nastanka povreda radnika na radu</v>
      </c>
      <c r="C25">
        <f t="shared" si="0"/>
        <v>0</v>
      </c>
      <c r="D25">
        <f t="shared" si="0"/>
        <v>0</v>
      </c>
      <c r="E25">
        <f t="shared" si="0"/>
        <v>0</v>
      </c>
      <c r="F25">
        <f t="shared" si="0"/>
        <v>0</v>
      </c>
      <c r="G25">
        <f t="shared" si="0"/>
        <v>0</v>
      </c>
    </row>
    <row r="27" spans="2:7" x14ac:dyDescent="0.25">
      <c r="C27" t="str">
        <f t="shared" ref="C27:C36" si="1">G16</f>
        <v>2017.</v>
      </c>
    </row>
    <row r="28" spans="2:7" x14ac:dyDescent="0.25">
      <c r="B28" t="str">
        <f t="shared" ref="B28:B36" si="2">B17</f>
        <v>Pad radnika</v>
      </c>
      <c r="C28">
        <f t="shared" si="1"/>
        <v>0</v>
      </c>
    </row>
    <row r="29" spans="2:7" x14ac:dyDescent="0.25">
      <c r="B29" t="str">
        <f t="shared" si="2"/>
        <v>Pad predmeta na radnika</v>
      </c>
      <c r="C29">
        <f t="shared" si="1"/>
        <v>0</v>
      </c>
    </row>
    <row r="30" spans="2:7" x14ac:dyDescent="0.25">
      <c r="B30" t="str">
        <f t="shared" si="2"/>
        <v>Sudar radnika s predmetima</v>
      </c>
      <c r="C30">
        <f t="shared" si="1"/>
        <v>0</v>
      </c>
    </row>
    <row r="31" spans="2:7" x14ac:dyDescent="0.25">
      <c r="B31" t="str">
        <f t="shared" si="2"/>
        <v>Uklještenje tijela radnika</v>
      </c>
      <c r="C31">
        <f t="shared" si="1"/>
        <v>0</v>
      </c>
      <c r="G31" t="s">
        <v>282</v>
      </c>
    </row>
    <row r="32" spans="2:7" x14ac:dyDescent="0.25">
      <c r="B32" t="str">
        <f t="shared" si="2"/>
        <v>Prekomjerna tjelesna naprezanja ili pogrešni pokreti radnika</v>
      </c>
      <c r="C32">
        <f t="shared" si="1"/>
        <v>0</v>
      </c>
    </row>
    <row r="33" spans="2:3" x14ac:dyDescent="0.25">
      <c r="B33" t="str">
        <f t="shared" si="2"/>
        <v>Izloženost radnika</v>
      </c>
      <c r="C33">
        <f t="shared" si="1"/>
        <v>0</v>
      </c>
    </row>
    <row r="34" spans="2:3" x14ac:dyDescent="0.25">
      <c r="B34" t="str">
        <f t="shared" si="2"/>
        <v>Dodir radnika s predmetom pod naponom električne struje</v>
      </c>
      <c r="C34">
        <f t="shared" si="1"/>
        <v>0</v>
      </c>
    </row>
    <row r="35" spans="2:3" x14ac:dyDescent="0.25">
      <c r="B35" t="str">
        <f t="shared" si="2"/>
        <v>Utjecaj štetnih materija ili radijacija na radnika</v>
      </c>
      <c r="C35">
        <f t="shared" si="1"/>
        <v>0</v>
      </c>
    </row>
    <row r="36" spans="2:3" x14ac:dyDescent="0.25">
      <c r="B36" t="str">
        <f t="shared" si="2"/>
        <v>Ostali načini nastanka povreda radnika na radu</v>
      </c>
      <c r="C36">
        <f t="shared" si="1"/>
        <v>0</v>
      </c>
    </row>
  </sheetData>
  <mergeCells count="4">
    <mergeCell ref="C1:G1"/>
    <mergeCell ref="A12:B12"/>
    <mergeCell ref="B1:B2"/>
    <mergeCell ref="A1:A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19" sqref="F19"/>
    </sheetView>
  </sheetViews>
  <sheetFormatPr defaultRowHeight="15" x14ac:dyDescent="0.25"/>
  <cols>
    <col min="1" max="1" width="6.42578125" customWidth="1"/>
    <col min="2" max="2" width="25.5703125" customWidth="1"/>
    <col min="3" max="3" width="18.7109375" customWidth="1"/>
    <col min="4" max="4" width="18" customWidth="1"/>
  </cols>
  <sheetData>
    <row r="1" spans="1:4" ht="18" customHeight="1" x14ac:dyDescent="0.25">
      <c r="A1" s="165" t="s">
        <v>15</v>
      </c>
      <c r="B1" s="163" t="s">
        <v>176</v>
      </c>
      <c r="C1" s="34" t="s">
        <v>14</v>
      </c>
      <c r="D1" s="35" t="s">
        <v>14</v>
      </c>
    </row>
    <row r="2" spans="1:4" ht="27" customHeight="1" x14ac:dyDescent="0.25">
      <c r="A2" s="166"/>
      <c r="B2" s="164"/>
      <c r="C2" s="6" t="str">
        <f>'Opći podaci'!F2</f>
        <v>2016.</v>
      </c>
      <c r="D2" s="7" t="str">
        <f>'Opći podaci'!G2</f>
        <v>2017.</v>
      </c>
    </row>
    <row r="3" spans="1:4" x14ac:dyDescent="0.25">
      <c r="A3" s="4" t="s">
        <v>159</v>
      </c>
      <c r="B3" s="10" t="s">
        <v>177</v>
      </c>
      <c r="C3" s="5"/>
      <c r="D3" s="9"/>
    </row>
    <row r="4" spans="1:4" x14ac:dyDescent="0.25">
      <c r="A4" s="4" t="s">
        <v>161</v>
      </c>
      <c r="B4" s="10" t="s">
        <v>309</v>
      </c>
      <c r="C4" s="5"/>
      <c r="D4" s="9"/>
    </row>
    <row r="5" spans="1:4" x14ac:dyDescent="0.25">
      <c r="A5" s="4" t="s">
        <v>163</v>
      </c>
      <c r="B5" s="10" t="s">
        <v>310</v>
      </c>
      <c r="C5" s="5"/>
      <c r="D5" s="9"/>
    </row>
    <row r="6" spans="1:4" x14ac:dyDescent="0.25">
      <c r="A6" s="4" t="s">
        <v>165</v>
      </c>
      <c r="B6" s="10" t="s">
        <v>311</v>
      </c>
      <c r="C6" s="5"/>
      <c r="D6" s="9"/>
    </row>
    <row r="7" spans="1:4" x14ac:dyDescent="0.25">
      <c r="A7" s="4" t="s">
        <v>167</v>
      </c>
      <c r="B7" s="10" t="s">
        <v>312</v>
      </c>
      <c r="C7" s="5"/>
      <c r="D7" s="9"/>
    </row>
    <row r="8" spans="1:4" x14ac:dyDescent="0.25">
      <c r="A8" s="4" t="s">
        <v>193</v>
      </c>
      <c r="B8" s="10" t="s">
        <v>178</v>
      </c>
      <c r="C8" s="5"/>
      <c r="D8" s="9"/>
    </row>
    <row r="9" spans="1:4" ht="26.25" customHeight="1" thickBot="1" x14ac:dyDescent="0.3">
      <c r="A9" s="171" t="s">
        <v>27</v>
      </c>
      <c r="B9" s="172"/>
      <c r="C9" s="17">
        <f>'Opći podaci'!F6</f>
        <v>0</v>
      </c>
      <c r="D9" s="36">
        <f>'Opći podaci'!G6</f>
        <v>0</v>
      </c>
    </row>
    <row r="10" spans="1:4" x14ac:dyDescent="0.25">
      <c r="C10">
        <f>C3+C4+C5+C6+C7+C8</f>
        <v>0</v>
      </c>
      <c r="D10">
        <f>D3+D4+D5+D6+D7+D8</f>
        <v>0</v>
      </c>
    </row>
    <row r="14" spans="1:4" ht="20.25" customHeight="1" x14ac:dyDescent="0.25"/>
  </sheetData>
  <mergeCells count="3">
    <mergeCell ref="A9:B9"/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21</vt:i4>
      </vt:variant>
    </vt:vector>
  </HeadingPairs>
  <TitlesOfParts>
    <vt:vector size="21" baseType="lpstr">
      <vt:lpstr>Opći podaci</vt:lpstr>
      <vt:lpstr>Prema mjestu nastanka</vt:lpstr>
      <vt:lpstr>Prema vrsti ozljeda</vt:lpstr>
      <vt:lpstr>Ozlijeđeni dio tijela</vt:lpstr>
      <vt:lpstr>Uzrok ozljede_OP</vt:lpstr>
      <vt:lpstr>Uzork ozljede_PP</vt:lpstr>
      <vt:lpstr>Prema izvoru u 2017. god.</vt:lpstr>
      <vt:lpstr>Prema načinu nastanka</vt:lpstr>
      <vt:lpstr>Po organizacijskim cjelinama</vt:lpstr>
      <vt:lpstr>Izgubljeno rad.vrije. ozl_2017.</vt:lpstr>
      <vt:lpstr>Izgubljeno radno vrijeme_po god</vt:lpstr>
      <vt:lpstr>Izg.rad.vrij._Prof. bol.</vt:lpstr>
      <vt:lpstr>Prof.bol_po godinama</vt:lpstr>
      <vt:lpstr>ONR po satima</vt:lpstr>
      <vt:lpstr>ONR po smjenama</vt:lpstr>
      <vt:lpstr>Po danima u tjednu</vt:lpstr>
      <vt:lpstr>Po dobnim skupinama</vt:lpstr>
      <vt:lpstr>Po trajanju nesposobnosti</vt:lpstr>
      <vt:lpstr>Index učestalosti po mjesecima</vt:lpstr>
      <vt:lpstr>Index učestalosti po godinama</vt:lpstr>
      <vt:lpstr>TROŠKOVI OZLJEDA NA RADU u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Borić</dc:creator>
  <cp:lastModifiedBy>Marina Borić</cp:lastModifiedBy>
  <cp:lastPrinted>2016-06-14T06:49:30Z</cp:lastPrinted>
  <dcterms:created xsi:type="dcterms:W3CDTF">2016-06-07T13:11:27Z</dcterms:created>
  <dcterms:modified xsi:type="dcterms:W3CDTF">2018-03-06T12:01:52Z</dcterms:modified>
</cp:coreProperties>
</file>